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05" yWindow="65521" windowWidth="8445" windowHeight="12975" activeTab="1"/>
  </bookViews>
  <sheets>
    <sheet name="Sheet1" sheetId="1" r:id="rId1"/>
    <sheet name="Sheet2" sheetId="2" r:id="rId2"/>
    <sheet name="Summary" sheetId="3" r:id="rId3"/>
  </sheets>
  <definedNames/>
  <calcPr fullCalcOnLoad="1"/>
</workbook>
</file>

<file path=xl/sharedStrings.xml><?xml version="1.0" encoding="utf-8"?>
<sst xmlns="http://schemas.openxmlformats.org/spreadsheetml/2006/main" count="1265" uniqueCount="91">
  <si>
    <t>not tested</t>
  </si>
  <si>
    <t>x</t>
  </si>
  <si>
    <t>TP</t>
  </si>
  <si>
    <t>FP</t>
  </si>
  <si>
    <t>TN</t>
  </si>
  <si>
    <t>FN</t>
  </si>
  <si>
    <t>interactions in crystal structure</t>
  </si>
  <si>
    <t xml:space="preserve">TP </t>
  </si>
  <si>
    <t>TP(‡)</t>
  </si>
  <si>
    <r>
      <t>interaction observed in crystal structure (&gt;800A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</si>
  <si>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no interaction observed in crystal structure or interacting surface area is &lt;800A</t>
    </r>
    <r>
      <rPr>
        <vertAlign val="superscript"/>
        <sz val="10"/>
        <rFont val="Arial"/>
        <family val="2"/>
      </rPr>
      <t>2</t>
    </r>
  </si>
  <si>
    <t>Miyao et al. Far-west'n (Rpb5 as probe)</t>
  </si>
  <si>
    <t>Miyao et al. Far-west'n (Rpb3 as probe)</t>
  </si>
  <si>
    <t>Miyao et al. GST-pulldown</t>
  </si>
  <si>
    <t>Ishiguro et al. Crosslinking</t>
  </si>
  <si>
    <t>Ishiguro et al. Far-west'n (Rpb6 as probe)</t>
  </si>
  <si>
    <t>Ishiguro et al. Far-west'n (Rpb8 as probe)</t>
  </si>
  <si>
    <t>Ishiguro et al. Far-west'n (Rpb10 as probe)</t>
  </si>
  <si>
    <t>Ishiguro et al. Far-west'n (Rpb11 as probe)</t>
  </si>
  <si>
    <t>Ishiguro et al. Far-west'n (Rpb12 as probe)</t>
  </si>
  <si>
    <r>
      <t>Acker et al. GST-pulldown (</t>
    </r>
    <r>
      <rPr>
        <sz val="12"/>
        <color indexed="10"/>
        <rFont val="Arial"/>
        <family val="2"/>
      </rPr>
      <t>X</t>
    </r>
    <r>
      <rPr>
        <sz val="12"/>
        <rFont val="Arial"/>
        <family val="2"/>
      </rPr>
      <t xml:space="preserve"> and GST-Y)</t>
    </r>
  </si>
  <si>
    <r>
      <t>Acker et al. GST-pulldown (</t>
    </r>
    <r>
      <rPr>
        <sz val="12"/>
        <color indexed="10"/>
        <rFont val="Arial"/>
        <family val="2"/>
      </rPr>
      <t xml:space="preserve">GST-X </t>
    </r>
    <r>
      <rPr>
        <sz val="12"/>
        <rFont val="Arial"/>
        <family val="2"/>
      </rPr>
      <t>and Y</t>
    </r>
  </si>
  <si>
    <r>
      <t>TP (The interaction interface observed in crystal structure is &lt;800A</t>
    </r>
    <r>
      <rPr>
        <vertAlign val="superscript"/>
        <sz val="10"/>
        <rFont val="Arial"/>
        <family val="2"/>
      </rPr>
      <t xml:space="preserve">2  </t>
    </r>
    <r>
      <rPr>
        <sz val="10"/>
        <rFont val="Arial"/>
        <family val="2"/>
      </rPr>
      <t>for this pair of subunits, however for cross-linking studies, interactioin interface is not a factor in outcome of the experiment and interactions whose interaction surfaces are &lt;800A2 are considered real interactions)</t>
    </r>
  </si>
  <si>
    <t xml:space="preserve">Ulmasov et al. Pulldown </t>
  </si>
  <si>
    <t>Larkin et al. Pulldown</t>
  </si>
  <si>
    <t>Kimura et al. Pulldown</t>
  </si>
  <si>
    <t>Yasui et al. Pulldown</t>
  </si>
  <si>
    <t>Yasui et al. Far west'n</t>
  </si>
  <si>
    <t>Joint probabilities</t>
  </si>
  <si>
    <t>P(crystal=1,exp=1)</t>
  </si>
  <si>
    <t>P(crystal=1,exp=-1)</t>
  </si>
  <si>
    <t>P(crystal=-1,exp=1)</t>
  </si>
  <si>
    <t>P(crystal=-1,exp=-1)</t>
  </si>
  <si>
    <t>P(exp=1|crystal=1)</t>
  </si>
  <si>
    <t>P(exp=-1|crystal=1)</t>
  </si>
  <si>
    <t>P(exp=1|crystal=-1)</t>
  </si>
  <si>
    <t>P(exp=-1|crystal=-1)</t>
  </si>
  <si>
    <t>Cond. Probabilities</t>
  </si>
  <si>
    <t>P(exp=1|crystal=1)/P(exp=1|crystal=-1)</t>
  </si>
  <si>
    <t>P(exp=-1|crystal=1)/P(exp=-1|crystal=-1)</t>
  </si>
  <si>
    <t>crystal = 1</t>
  </si>
  <si>
    <t>crystal = -1</t>
  </si>
  <si>
    <t>P(crystal = 1)</t>
  </si>
  <si>
    <t>P(crystal = -1)</t>
  </si>
  <si>
    <t>P(crystal=1)/P(crystal=-1)</t>
  </si>
  <si>
    <t>P(crystal=1|evidence)/P(crystal=-1|evidence)</t>
  </si>
  <si>
    <r>
      <t>TP (The interaction interface observed in crystal structure is &lt;800A</t>
    </r>
    <r>
      <rPr>
        <vertAlign val="superscript"/>
        <sz val="10"/>
        <rFont val="Arial"/>
        <family val="2"/>
      </rPr>
      <t xml:space="preserve">2  </t>
    </r>
    <r>
      <rPr>
        <sz val="10"/>
        <rFont val="Arial"/>
        <family val="2"/>
      </rPr>
      <t>for this pair of subunits, however for cross-linking studies, interactioin interface is not a factor in outcome of the experiment and interactions whose interaction surfaces are &lt;800A2</t>
    </r>
  </si>
  <si>
    <t>Not enough data</t>
  </si>
  <si>
    <t>Combine</t>
  </si>
  <si>
    <t>Ishiguro et al. Far-west'n (Rpb6/8/10/11/12 as probe)</t>
  </si>
  <si>
    <t>Result</t>
  </si>
  <si>
    <t>sensitivity</t>
  </si>
  <si>
    <t>specificity</t>
  </si>
  <si>
    <t>positive predictive value</t>
  </si>
  <si>
    <t>negative predictive value</t>
  </si>
  <si>
    <t>TP/(TP + FN)</t>
  </si>
  <si>
    <t>TN/(TN + FP)</t>
  </si>
  <si>
    <t>TP/(TP + FP)</t>
  </si>
  <si>
    <t>TN/(TN + FN)</t>
  </si>
  <si>
    <t>Combined</t>
  </si>
  <si>
    <t>average predictive value</t>
  </si>
  <si>
    <t>Acker et al. GST-pulldown (X and GST-Y)</t>
  </si>
  <si>
    <t>Acker et al. GST-pulldown (GST-X and Y</t>
  </si>
  <si>
    <t>Miyao et al. Far-west'n (Rpb3/5 as probe)</t>
  </si>
  <si>
    <t>Prior odds</t>
  </si>
  <si>
    <t>Likelihood ratios</t>
  </si>
  <si>
    <t>Counts</t>
  </si>
  <si>
    <t>Pulldown</t>
  </si>
  <si>
    <t xml:space="preserve">Far western </t>
  </si>
  <si>
    <t>Cross linking</t>
  </si>
  <si>
    <t>Ishiguro et al. cross linking</t>
  </si>
  <si>
    <t>Miyao et al. far-west'n (Rpb5 as probe)</t>
  </si>
  <si>
    <t>Ishiguro et al. far-west'n (Rpb6/8/10/11/12 as probe)</t>
  </si>
  <si>
    <t>Kimura et al. pulldown</t>
  </si>
  <si>
    <t>Yasui et al. far west'n</t>
  </si>
  <si>
    <t>Table 1</t>
  </si>
  <si>
    <t>Dataset</t>
  </si>
  <si>
    <t>Method</t>
  </si>
  <si>
    <t>FP(‡)</t>
  </si>
  <si>
    <t>sens.</t>
  </si>
  <si>
    <t>spec.</t>
  </si>
  <si>
    <t>ppv</t>
  </si>
  <si>
    <t>npv</t>
  </si>
  <si>
    <t>T/(T+N)</t>
  </si>
  <si>
    <t>Combined evidence</t>
  </si>
  <si>
    <t>False positive rate FP/(TP + FP) [%]</t>
  </si>
  <si>
    <t>Coverage</t>
  </si>
  <si>
    <t>how many subunit-subunit pairs the data covers</t>
  </si>
  <si>
    <t>Ulmasov and Larkin pull-down datasets not listed, they contain one TP each already covered by the Yasui data</t>
  </si>
  <si>
    <t>Note, for 3 FPs in the cross linking data, the subunits are actually in contact, but with less than 800 Angstrom contact area.</t>
  </si>
  <si>
    <t>False negative rate FN/(FN + TP) [%]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</si>
</sst>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</numFmts>
  <fonts count="13">
    <font>
      <sz val="10"/>
      <name val="Arial"/>
      <family val="0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sz val="24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i/>
      <sz val="10"/>
      <color indexed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1" fillId="0" borderId="1" xfId="0" applyFont="1" applyBorder="1" applyAlignment="1">
      <alignment textRotation="90" wrapText="1"/>
    </xf>
    <xf numFmtId="0" fontId="1" fillId="0" borderId="2" xfId="0" applyFont="1" applyBorder="1" applyAlignment="1">
      <alignment textRotation="90" wrapText="1"/>
    </xf>
    <xf numFmtId="0" fontId="1" fillId="0" borderId="3" xfId="0" applyFont="1" applyBorder="1" applyAlignment="1">
      <alignment textRotation="90" wrapText="1"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0" fillId="4" borderId="0" xfId="0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textRotation="90" wrapText="1"/>
    </xf>
    <xf numFmtId="0" fontId="1" fillId="0" borderId="4" xfId="0" applyFont="1" applyFill="1" applyBorder="1" applyAlignment="1">
      <alignment textRotation="90" wrapText="1"/>
    </xf>
    <xf numFmtId="0" fontId="3" fillId="0" borderId="5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1" xfId="0" applyFont="1" applyFill="1" applyBorder="1" applyAlignment="1">
      <alignment textRotation="90" wrapText="1"/>
    </xf>
    <xf numFmtId="0" fontId="1" fillId="0" borderId="2" xfId="0" applyFont="1" applyFill="1" applyBorder="1" applyAlignment="1">
      <alignment textRotation="90" wrapText="1"/>
    </xf>
    <xf numFmtId="0" fontId="1" fillId="0" borderId="3" xfId="0" applyFont="1" applyFill="1" applyBorder="1" applyAlignment="1">
      <alignment textRotation="90" wrapText="1"/>
    </xf>
    <xf numFmtId="0" fontId="3" fillId="0" borderId="0" xfId="0" applyFont="1" applyBorder="1" applyAlignment="1">
      <alignment/>
    </xf>
    <xf numFmtId="0" fontId="4" fillId="2" borderId="6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" fillId="0" borderId="7" xfId="0" applyFont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2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1" xfId="0" applyFont="1" applyFill="1" applyBorder="1" applyAlignment="1">
      <alignment textRotation="90" wrapText="1"/>
    </xf>
    <xf numFmtId="0" fontId="3" fillId="0" borderId="8" xfId="0" applyFont="1" applyBorder="1" applyAlignment="1">
      <alignment/>
    </xf>
    <xf numFmtId="0" fontId="3" fillId="0" borderId="12" xfId="0" applyFont="1" applyFill="1" applyBorder="1" applyAlignment="1">
      <alignment/>
    </xf>
    <xf numFmtId="0" fontId="4" fillId="2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4" xfId="0" applyFont="1" applyFill="1" applyBorder="1" applyAlignment="1">
      <alignment textRotation="90" wrapText="1"/>
    </xf>
    <xf numFmtId="0" fontId="0" fillId="0" borderId="12" xfId="0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/>
    </xf>
    <xf numFmtId="0" fontId="0" fillId="2" borderId="0" xfId="0" applyFill="1" applyAlignment="1">
      <alignment horizontal="center"/>
    </xf>
    <xf numFmtId="0" fontId="1" fillId="0" borderId="1" xfId="0" applyFont="1" applyBorder="1" applyAlignment="1">
      <alignment wrapText="1"/>
    </xf>
    <xf numFmtId="164" fontId="0" fillId="0" borderId="0" xfId="0" applyNumberFormat="1" applyAlignment="1">
      <alignment/>
    </xf>
    <xf numFmtId="0" fontId="3" fillId="0" borderId="14" xfId="0" applyFont="1" applyFill="1" applyBorder="1" applyAlignment="1">
      <alignment/>
    </xf>
    <xf numFmtId="0" fontId="0" fillId="4" borderId="12" xfId="0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9" fontId="0" fillId="0" borderId="0" xfId="21" applyAlignment="1">
      <alignment/>
    </xf>
    <xf numFmtId="0" fontId="1" fillId="0" borderId="0" xfId="0" applyFont="1" applyBorder="1" applyAlignment="1">
      <alignment textRotation="90" wrapText="1"/>
    </xf>
    <xf numFmtId="0" fontId="1" fillId="0" borderId="0" xfId="0" applyFont="1" applyFill="1" applyBorder="1" applyAlignment="1">
      <alignment textRotation="90" wrapText="1"/>
    </xf>
    <xf numFmtId="9" fontId="3" fillId="0" borderId="0" xfId="21" applyFont="1" applyAlignment="1">
      <alignment/>
    </xf>
    <xf numFmtId="9" fontId="3" fillId="0" borderId="0" xfId="0" applyNumberFormat="1" applyFont="1" applyAlignment="1">
      <alignment/>
    </xf>
    <xf numFmtId="9" fontId="0" fillId="0" borderId="0" xfId="21" applyFont="1" applyAlignment="1">
      <alignment/>
    </xf>
    <xf numFmtId="9" fontId="0" fillId="0" borderId="0" xfId="0" applyNumberFormat="1" applyFont="1" applyAlignment="1">
      <alignment/>
    </xf>
    <xf numFmtId="0" fontId="0" fillId="0" borderId="8" xfId="0" applyBorder="1" applyAlignment="1">
      <alignment/>
    </xf>
    <xf numFmtId="9" fontId="3" fillId="0" borderId="8" xfId="21" applyFont="1" applyBorder="1" applyAlignment="1">
      <alignment/>
    </xf>
    <xf numFmtId="9" fontId="0" fillId="0" borderId="8" xfId="21" applyFont="1" applyBorder="1" applyAlignment="1">
      <alignment/>
    </xf>
    <xf numFmtId="0" fontId="9" fillId="0" borderId="0" xfId="0" applyFont="1" applyAlignment="1">
      <alignment/>
    </xf>
    <xf numFmtId="0" fontId="0" fillId="0" borderId="15" xfId="0" applyBorder="1" applyAlignment="1">
      <alignment horizontal="center"/>
    </xf>
    <xf numFmtId="0" fontId="10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16" xfId="21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Border="1" applyAlignment="1">
      <alignment horizontal="center" textRotation="90"/>
    </xf>
    <xf numFmtId="0" fontId="3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textRotation="90"/>
    </xf>
    <xf numFmtId="0" fontId="0" fillId="0" borderId="23" xfId="0" applyBorder="1" applyAlignment="1">
      <alignment horizontal="center" textRotation="90"/>
    </xf>
    <xf numFmtId="0" fontId="0" fillId="0" borderId="24" xfId="0" applyBorder="1" applyAlignment="1">
      <alignment horizontal="center" textRotation="90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21" xfId="21" applyNumberFormat="1" applyFont="1" applyBorder="1" applyAlignment="1">
      <alignment horizontal="center"/>
    </xf>
    <xf numFmtId="1" fontId="0" fillId="0" borderId="26" xfId="21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textRotation="90"/>
    </xf>
    <xf numFmtId="0" fontId="3" fillId="0" borderId="2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0" xfId="0" applyFont="1" applyBorder="1" applyAlignment="1">
      <alignment horizontal="center" textRotation="90" wrapText="1"/>
    </xf>
    <xf numFmtId="0" fontId="0" fillId="0" borderId="31" xfId="0" applyFont="1" applyFill="1" applyBorder="1" applyAlignment="1">
      <alignment horizontal="center" textRotation="90" wrapText="1"/>
    </xf>
    <xf numFmtId="0" fontId="0" fillId="0" borderId="32" xfId="0" applyFont="1" applyFill="1" applyBorder="1" applyAlignment="1">
      <alignment horizontal="center" textRotation="90" wrapText="1"/>
    </xf>
    <xf numFmtId="0" fontId="3" fillId="0" borderId="24" xfId="0" applyFont="1" applyBorder="1" applyAlignment="1">
      <alignment horizontal="center" textRotation="90"/>
    </xf>
    <xf numFmtId="0" fontId="0" fillId="0" borderId="33" xfId="0" applyBorder="1" applyAlignment="1">
      <alignment horizontal="right"/>
    </xf>
    <xf numFmtId="1" fontId="3" fillId="0" borderId="26" xfId="21" applyNumberFormat="1" applyFont="1" applyBorder="1" applyAlignment="1">
      <alignment horizontal="center"/>
    </xf>
    <xf numFmtId="0" fontId="0" fillId="0" borderId="5" xfId="0" applyBorder="1" applyAlignment="1">
      <alignment horizontal="right"/>
    </xf>
    <xf numFmtId="1" fontId="0" fillId="0" borderId="15" xfId="0" applyNumberForma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8"/>
  <sheetViews>
    <sheetView zoomScale="69" zoomScaleNormal="69" workbookViewId="0" topLeftCell="A1">
      <selection activeCell="T9" sqref="T9"/>
    </sheetView>
  </sheetViews>
  <sheetFormatPr defaultColWidth="9.140625" defaultRowHeight="12.75"/>
  <cols>
    <col min="3" max="3" width="34.421875" style="0" bestFit="1" customWidth="1"/>
    <col min="4" max="4" width="1.7109375" style="0" customWidth="1"/>
    <col min="5" max="5" width="9.7109375" style="0" bestFit="1" customWidth="1"/>
    <col min="9" max="9" width="1.7109375" style="0" customWidth="1"/>
    <col min="16" max="16" width="1.7109375" style="0" customWidth="1"/>
    <col min="19" max="19" width="1.7109375" style="0" customWidth="1"/>
    <col min="21" max="21" width="1.7109375" style="0" customWidth="1"/>
    <col min="23" max="23" width="1.7109375" style="0" customWidth="1"/>
    <col min="25" max="25" width="1.7109375" style="0" customWidth="1"/>
  </cols>
  <sheetData>
    <row r="1" spans="1:2" ht="12.75">
      <c r="A1" s="3" t="s">
        <v>1</v>
      </c>
      <c r="B1" t="s">
        <v>0</v>
      </c>
    </row>
    <row r="2" spans="1:2" ht="12.75">
      <c r="A2" s="4" t="s">
        <v>2</v>
      </c>
      <c r="B2" t="s">
        <v>7</v>
      </c>
    </row>
    <row r="3" spans="1:2" ht="14.25">
      <c r="A3" s="16" t="s">
        <v>8</v>
      </c>
      <c r="B3" t="s">
        <v>22</v>
      </c>
    </row>
    <row r="4" spans="1:2" ht="12.75">
      <c r="A4" s="6" t="s">
        <v>3</v>
      </c>
      <c r="B4" t="s">
        <v>3</v>
      </c>
    </row>
    <row r="5" spans="1:2" ht="12.75">
      <c r="A5" s="5" t="s">
        <v>4</v>
      </c>
      <c r="B5" t="s">
        <v>4</v>
      </c>
    </row>
    <row r="6" spans="1:2" ht="12.75">
      <c r="A6" s="7" t="s">
        <v>5</v>
      </c>
      <c r="B6" t="s">
        <v>5</v>
      </c>
    </row>
    <row r="7" spans="1:2" ht="14.25">
      <c r="A7" s="45"/>
      <c r="B7" t="s">
        <v>9</v>
      </c>
    </row>
    <row r="8" spans="1:27" ht="15" thickBot="1">
      <c r="A8" s="5"/>
      <c r="B8" t="s">
        <v>10</v>
      </c>
      <c r="G8" s="79" t="s">
        <v>47</v>
      </c>
      <c r="H8" s="79" t="s">
        <v>47</v>
      </c>
      <c r="I8" s="79"/>
      <c r="J8" s="79"/>
      <c r="K8" s="120" t="s">
        <v>48</v>
      </c>
      <c r="L8" s="120"/>
      <c r="M8" s="120"/>
      <c r="N8" s="120"/>
      <c r="O8" s="120"/>
      <c r="P8" s="79"/>
      <c r="Q8" s="79"/>
      <c r="R8" s="79"/>
      <c r="S8" s="79"/>
      <c r="T8" s="79" t="s">
        <v>47</v>
      </c>
      <c r="U8" s="79"/>
      <c r="V8" s="79" t="s">
        <v>47</v>
      </c>
      <c r="W8" s="79"/>
      <c r="X8" s="79"/>
      <c r="Y8" s="79"/>
      <c r="Z8" s="120" t="s">
        <v>48</v>
      </c>
      <c r="AA8" s="120"/>
    </row>
    <row r="9" spans="3:29" ht="95.25" customHeight="1" thickBot="1">
      <c r="C9" s="8" t="s">
        <v>6</v>
      </c>
      <c r="D9" s="56"/>
      <c r="E9" s="9" t="s">
        <v>11</v>
      </c>
      <c r="F9" s="9" t="s">
        <v>12</v>
      </c>
      <c r="G9" s="9" t="s">
        <v>13</v>
      </c>
      <c r="H9" s="10" t="s">
        <v>13</v>
      </c>
      <c r="I9" s="56"/>
      <c r="J9" s="32" t="s">
        <v>14</v>
      </c>
      <c r="K9" s="33" t="s">
        <v>15</v>
      </c>
      <c r="L9" s="33" t="s">
        <v>16</v>
      </c>
      <c r="M9" s="33" t="s">
        <v>17</v>
      </c>
      <c r="N9" s="33" t="s">
        <v>18</v>
      </c>
      <c r="O9" s="33" t="s">
        <v>19</v>
      </c>
      <c r="P9" s="56"/>
      <c r="Q9" s="32" t="s">
        <v>20</v>
      </c>
      <c r="R9" s="34" t="s">
        <v>21</v>
      </c>
      <c r="S9" s="56"/>
      <c r="T9" s="50" t="s">
        <v>23</v>
      </c>
      <c r="U9" s="56"/>
      <c r="V9" s="50" t="s">
        <v>24</v>
      </c>
      <c r="W9" s="56"/>
      <c r="X9" s="50" t="s">
        <v>25</v>
      </c>
      <c r="Y9" s="56"/>
      <c r="Z9" s="28" t="s">
        <v>27</v>
      </c>
      <c r="AA9" s="29" t="s">
        <v>26</v>
      </c>
      <c r="AC9" s="1"/>
    </row>
    <row r="10" spans="1:30" ht="12.75">
      <c r="A10" s="1">
        <v>1</v>
      </c>
      <c r="B10">
        <v>2</v>
      </c>
      <c r="C10" s="62">
        <v>1</v>
      </c>
      <c r="D10" s="57"/>
      <c r="E10" s="13" t="s">
        <v>1</v>
      </c>
      <c r="F10" s="13" t="s">
        <v>1</v>
      </c>
      <c r="G10" s="13" t="s">
        <v>1</v>
      </c>
      <c r="H10" s="14" t="s">
        <v>1</v>
      </c>
      <c r="I10" s="57"/>
      <c r="J10" s="16" t="s">
        <v>2</v>
      </c>
      <c r="K10" s="13" t="s">
        <v>1</v>
      </c>
      <c r="L10" s="13" t="s">
        <v>1</v>
      </c>
      <c r="M10" s="13" t="s">
        <v>1</v>
      </c>
      <c r="N10" s="13" t="s">
        <v>1</v>
      </c>
      <c r="O10" s="14" t="s">
        <v>1</v>
      </c>
      <c r="P10" s="57"/>
      <c r="Q10" s="30" t="s">
        <v>1</v>
      </c>
      <c r="R10" s="35" t="s">
        <v>1</v>
      </c>
      <c r="S10" s="57"/>
      <c r="T10" s="52" t="s">
        <v>1</v>
      </c>
      <c r="U10" s="57"/>
      <c r="V10" s="52" t="s">
        <v>1</v>
      </c>
      <c r="W10" s="57"/>
      <c r="X10" s="102" t="s">
        <v>1</v>
      </c>
      <c r="Y10" s="57"/>
      <c r="Z10" s="55" t="s">
        <v>1</v>
      </c>
      <c r="AA10" s="11" t="s">
        <v>1</v>
      </c>
      <c r="AC10" s="3"/>
      <c r="AD10" s="3"/>
    </row>
    <row r="11" spans="1:31" ht="12.75">
      <c r="A11" s="1">
        <v>1</v>
      </c>
      <c r="B11">
        <v>3</v>
      </c>
      <c r="C11" s="5">
        <v>-1</v>
      </c>
      <c r="D11" s="58"/>
      <c r="E11" s="13" t="s">
        <v>1</v>
      </c>
      <c r="F11" s="15" t="s">
        <v>3</v>
      </c>
      <c r="G11" s="13" t="s">
        <v>1</v>
      </c>
      <c r="H11" s="14" t="s">
        <v>1</v>
      </c>
      <c r="I11" s="58"/>
      <c r="J11" s="15" t="s">
        <v>78</v>
      </c>
      <c r="K11" s="13" t="s">
        <v>1</v>
      </c>
      <c r="L11" s="13" t="s">
        <v>1</v>
      </c>
      <c r="M11" s="13" t="s">
        <v>1</v>
      </c>
      <c r="N11" s="13" t="s">
        <v>1</v>
      </c>
      <c r="O11" s="14" t="s">
        <v>1</v>
      </c>
      <c r="P11" s="58"/>
      <c r="Q11" s="18" t="s">
        <v>3</v>
      </c>
      <c r="R11" s="15" t="s">
        <v>3</v>
      </c>
      <c r="S11" s="58"/>
      <c r="T11" s="52" t="s">
        <v>1</v>
      </c>
      <c r="U11" s="58"/>
      <c r="V11" s="52" t="s">
        <v>1</v>
      </c>
      <c r="W11" s="58"/>
      <c r="X11" s="18" t="s">
        <v>3</v>
      </c>
      <c r="Y11" s="58"/>
      <c r="Z11" s="12" t="s">
        <v>1</v>
      </c>
      <c r="AA11" s="14" t="s">
        <v>1</v>
      </c>
      <c r="AC11" s="3"/>
      <c r="AD11" s="3"/>
      <c r="AE11" s="2"/>
    </row>
    <row r="12" spans="1:30" ht="12.75">
      <c r="A12" s="1">
        <v>1</v>
      </c>
      <c r="B12">
        <v>5</v>
      </c>
      <c r="C12" s="62">
        <v>1</v>
      </c>
      <c r="D12" s="57"/>
      <c r="E12" s="17" t="s">
        <v>2</v>
      </c>
      <c r="F12" s="13" t="s">
        <v>1</v>
      </c>
      <c r="G12" s="13" t="s">
        <v>1</v>
      </c>
      <c r="H12" s="14" t="s">
        <v>1</v>
      </c>
      <c r="I12" s="57"/>
      <c r="J12" s="16" t="s">
        <v>2</v>
      </c>
      <c r="K12" s="13" t="s">
        <v>1</v>
      </c>
      <c r="L12" s="13" t="s">
        <v>1</v>
      </c>
      <c r="M12" s="13" t="s">
        <v>1</v>
      </c>
      <c r="N12" s="13" t="s">
        <v>1</v>
      </c>
      <c r="O12" s="14" t="s">
        <v>1</v>
      </c>
      <c r="P12" s="57"/>
      <c r="Q12" s="16" t="s">
        <v>2</v>
      </c>
      <c r="R12" s="17" t="s">
        <v>2</v>
      </c>
      <c r="S12" s="57"/>
      <c r="T12" s="52" t="s">
        <v>1</v>
      </c>
      <c r="U12" s="57"/>
      <c r="V12" s="52" t="s">
        <v>1</v>
      </c>
      <c r="W12" s="57"/>
      <c r="X12" s="12" t="s">
        <v>1</v>
      </c>
      <c r="Y12" s="57"/>
      <c r="Z12" s="12" t="s">
        <v>1</v>
      </c>
      <c r="AA12" s="14" t="s">
        <v>1</v>
      </c>
      <c r="AC12" s="3"/>
      <c r="AD12" s="3"/>
    </row>
    <row r="13" spans="1:30" ht="12.75">
      <c r="A13" s="1">
        <v>1</v>
      </c>
      <c r="B13">
        <v>6</v>
      </c>
      <c r="C13" s="62">
        <v>1</v>
      </c>
      <c r="D13" s="57"/>
      <c r="E13" s="13" t="s">
        <v>1</v>
      </c>
      <c r="F13" s="13" t="s">
        <v>1</v>
      </c>
      <c r="G13" s="13" t="s">
        <v>1</v>
      </c>
      <c r="H13" s="14" t="s">
        <v>1</v>
      </c>
      <c r="I13" s="57"/>
      <c r="J13" s="16" t="s">
        <v>2</v>
      </c>
      <c r="K13" s="17" t="s">
        <v>2</v>
      </c>
      <c r="L13" s="13" t="s">
        <v>1</v>
      </c>
      <c r="M13" s="13" t="s">
        <v>1</v>
      </c>
      <c r="N13" s="13" t="s">
        <v>1</v>
      </c>
      <c r="O13" s="14" t="s">
        <v>1</v>
      </c>
      <c r="P13" s="57"/>
      <c r="Q13" s="37" t="s">
        <v>5</v>
      </c>
      <c r="R13" s="17" t="s">
        <v>2</v>
      </c>
      <c r="S13" s="57"/>
      <c r="T13" s="52" t="s">
        <v>1</v>
      </c>
      <c r="U13" s="57"/>
      <c r="V13" s="52" t="s">
        <v>1</v>
      </c>
      <c r="W13" s="57"/>
      <c r="X13" s="12" t="s">
        <v>1</v>
      </c>
      <c r="Y13" s="57"/>
      <c r="Z13" s="12" t="s">
        <v>1</v>
      </c>
      <c r="AA13" s="14" t="s">
        <v>1</v>
      </c>
      <c r="AC13" s="3"/>
      <c r="AD13" s="3"/>
    </row>
    <row r="14" spans="1:30" ht="12.75">
      <c r="A14" s="1">
        <v>1</v>
      </c>
      <c r="B14">
        <v>8</v>
      </c>
      <c r="C14" s="62">
        <v>1</v>
      </c>
      <c r="D14" s="57"/>
      <c r="E14" s="13" t="s">
        <v>1</v>
      </c>
      <c r="F14" s="13" t="s">
        <v>1</v>
      </c>
      <c r="G14" s="13" t="s">
        <v>1</v>
      </c>
      <c r="H14" s="14" t="s">
        <v>1</v>
      </c>
      <c r="I14" s="57"/>
      <c r="J14" s="16" t="s">
        <v>2</v>
      </c>
      <c r="K14" s="13" t="s">
        <v>1</v>
      </c>
      <c r="L14" s="17" t="s">
        <v>2</v>
      </c>
      <c r="M14" s="13" t="s">
        <v>1</v>
      </c>
      <c r="N14" s="13" t="s">
        <v>1</v>
      </c>
      <c r="O14" s="14" t="s">
        <v>1</v>
      </c>
      <c r="P14" s="57"/>
      <c r="Q14" s="16" t="s">
        <v>2</v>
      </c>
      <c r="R14" s="17" t="s">
        <v>2</v>
      </c>
      <c r="S14" s="57"/>
      <c r="T14" s="52" t="s">
        <v>1</v>
      </c>
      <c r="U14" s="57"/>
      <c r="V14" s="52" t="s">
        <v>1</v>
      </c>
      <c r="W14" s="57"/>
      <c r="X14" s="12" t="s">
        <v>1</v>
      </c>
      <c r="Y14" s="57"/>
      <c r="Z14" s="12" t="s">
        <v>1</v>
      </c>
      <c r="AA14" s="14" t="s">
        <v>1</v>
      </c>
      <c r="AC14" s="3"/>
      <c r="AD14" s="3"/>
    </row>
    <row r="15" spans="1:31" ht="12.75">
      <c r="A15" s="1">
        <v>1</v>
      </c>
      <c r="B15">
        <v>9</v>
      </c>
      <c r="C15" s="62">
        <v>1</v>
      </c>
      <c r="D15" s="57"/>
      <c r="E15" s="13" t="s">
        <v>1</v>
      </c>
      <c r="F15" s="13" t="s">
        <v>1</v>
      </c>
      <c r="G15" s="13" t="s">
        <v>1</v>
      </c>
      <c r="H15" s="14" t="s">
        <v>1</v>
      </c>
      <c r="I15" s="57"/>
      <c r="J15" s="12" t="s">
        <v>1</v>
      </c>
      <c r="K15" s="13" t="s">
        <v>1</v>
      </c>
      <c r="L15" s="13" t="s">
        <v>1</v>
      </c>
      <c r="M15" s="13" t="s">
        <v>1</v>
      </c>
      <c r="N15" s="13" t="s">
        <v>1</v>
      </c>
      <c r="O15" s="14" t="s">
        <v>1</v>
      </c>
      <c r="P15" s="57"/>
      <c r="Q15" s="37" t="s">
        <v>5</v>
      </c>
      <c r="R15" s="21" t="s">
        <v>5</v>
      </c>
      <c r="S15" s="57"/>
      <c r="T15" s="52" t="s">
        <v>1</v>
      </c>
      <c r="U15" s="57"/>
      <c r="V15" s="52" t="s">
        <v>1</v>
      </c>
      <c r="W15" s="57"/>
      <c r="X15" s="12" t="s">
        <v>1</v>
      </c>
      <c r="Y15" s="57"/>
      <c r="Z15" s="12" t="s">
        <v>1</v>
      </c>
      <c r="AA15" s="14" t="s">
        <v>1</v>
      </c>
      <c r="AC15" s="3"/>
      <c r="AD15" s="3"/>
      <c r="AE15" s="2"/>
    </row>
    <row r="16" spans="1:31" ht="12.75">
      <c r="A16" s="1">
        <v>1</v>
      </c>
      <c r="B16">
        <v>10</v>
      </c>
      <c r="C16" s="5">
        <v>-1</v>
      </c>
      <c r="D16" s="58"/>
      <c r="E16" s="13" t="s">
        <v>1</v>
      </c>
      <c r="F16" s="13" t="s">
        <v>1</v>
      </c>
      <c r="G16" s="13" t="s">
        <v>1</v>
      </c>
      <c r="H16" s="14" t="s">
        <v>1</v>
      </c>
      <c r="I16" s="58"/>
      <c r="J16" s="22" t="s">
        <v>4</v>
      </c>
      <c r="K16" s="13" t="s">
        <v>1</v>
      </c>
      <c r="L16" s="13" t="s">
        <v>1</v>
      </c>
      <c r="M16" s="15" t="s">
        <v>3</v>
      </c>
      <c r="N16" s="13" t="s">
        <v>1</v>
      </c>
      <c r="O16" s="14" t="s">
        <v>1</v>
      </c>
      <c r="P16" s="58"/>
      <c r="Q16" s="18" t="s">
        <v>3</v>
      </c>
      <c r="R16" s="15" t="s">
        <v>3</v>
      </c>
      <c r="S16" s="58"/>
      <c r="T16" s="52" t="s">
        <v>1</v>
      </c>
      <c r="U16" s="58"/>
      <c r="V16" s="52" t="s">
        <v>1</v>
      </c>
      <c r="W16" s="58"/>
      <c r="X16" s="12" t="s">
        <v>1</v>
      </c>
      <c r="Y16" s="58"/>
      <c r="Z16" s="12" t="s">
        <v>1</v>
      </c>
      <c r="AA16" s="14" t="s">
        <v>1</v>
      </c>
      <c r="AC16" s="3"/>
      <c r="AD16" s="3"/>
      <c r="AE16" s="2"/>
    </row>
    <row r="17" spans="1:31" ht="12.75">
      <c r="A17" s="1">
        <v>1</v>
      </c>
      <c r="B17">
        <v>11</v>
      </c>
      <c r="C17" s="62">
        <v>1</v>
      </c>
      <c r="D17" s="57"/>
      <c r="E17" s="13" t="s">
        <v>1</v>
      </c>
      <c r="F17" s="13" t="s">
        <v>1</v>
      </c>
      <c r="G17" s="13" t="s">
        <v>1</v>
      </c>
      <c r="H17" s="14" t="s">
        <v>1</v>
      </c>
      <c r="I17" s="57"/>
      <c r="J17" s="16" t="s">
        <v>2</v>
      </c>
      <c r="K17" s="13" t="s">
        <v>1</v>
      </c>
      <c r="L17" s="13" t="s">
        <v>1</v>
      </c>
      <c r="M17" s="13" t="s">
        <v>1</v>
      </c>
      <c r="N17" s="17" t="s">
        <v>2</v>
      </c>
      <c r="O17" s="14" t="s">
        <v>1</v>
      </c>
      <c r="P17" s="57"/>
      <c r="Q17" s="37" t="s">
        <v>5</v>
      </c>
      <c r="R17" s="21" t="s">
        <v>5</v>
      </c>
      <c r="S17" s="57"/>
      <c r="T17" s="52" t="s">
        <v>1</v>
      </c>
      <c r="U17" s="57"/>
      <c r="V17" s="52" t="s">
        <v>1</v>
      </c>
      <c r="W17" s="57"/>
      <c r="X17" s="12" t="s">
        <v>1</v>
      </c>
      <c r="Y17" s="57"/>
      <c r="Z17" s="12" t="s">
        <v>1</v>
      </c>
      <c r="AA17" s="14" t="s">
        <v>1</v>
      </c>
      <c r="AC17" s="3"/>
      <c r="AD17" s="3"/>
      <c r="AE17" s="2"/>
    </row>
    <row r="18" spans="1:31" ht="12.75">
      <c r="A18" s="1">
        <v>1</v>
      </c>
      <c r="B18">
        <v>12</v>
      </c>
      <c r="C18" s="5">
        <v>-1</v>
      </c>
      <c r="D18" s="58"/>
      <c r="E18" s="13" t="s">
        <v>1</v>
      </c>
      <c r="F18" s="13" t="s">
        <v>1</v>
      </c>
      <c r="G18" s="13" t="s">
        <v>1</v>
      </c>
      <c r="H18" s="14" t="s">
        <v>1</v>
      </c>
      <c r="I18" s="58"/>
      <c r="J18" s="18" t="s">
        <v>3</v>
      </c>
      <c r="K18" s="13" t="s">
        <v>1</v>
      </c>
      <c r="L18" s="13" t="s">
        <v>1</v>
      </c>
      <c r="M18" s="13" t="s">
        <v>1</v>
      </c>
      <c r="N18" s="13" t="s">
        <v>1</v>
      </c>
      <c r="O18" s="19" t="s">
        <v>3</v>
      </c>
      <c r="P18" s="58"/>
      <c r="Q18" s="30" t="s">
        <v>1</v>
      </c>
      <c r="R18" s="35" t="s">
        <v>1</v>
      </c>
      <c r="S18" s="58"/>
      <c r="T18" s="52" t="s">
        <v>1</v>
      </c>
      <c r="U18" s="58"/>
      <c r="V18" s="52" t="s">
        <v>1</v>
      </c>
      <c r="W18" s="58"/>
      <c r="X18" s="12" t="s">
        <v>1</v>
      </c>
      <c r="Y18" s="58"/>
      <c r="Z18" s="12" t="s">
        <v>1</v>
      </c>
      <c r="AA18" s="14" t="s">
        <v>1</v>
      </c>
      <c r="AB18" s="27"/>
      <c r="AC18" s="3"/>
      <c r="AD18" s="26">
        <v>1</v>
      </c>
      <c r="AE18" s="27">
        <v>3</v>
      </c>
    </row>
    <row r="19" spans="1:31" ht="12.75">
      <c r="A19" s="1">
        <v>2</v>
      </c>
      <c r="B19">
        <v>3</v>
      </c>
      <c r="C19" s="62">
        <v>1</v>
      </c>
      <c r="D19" s="57"/>
      <c r="E19" s="13" t="s">
        <v>1</v>
      </c>
      <c r="F19" s="17" t="s">
        <v>2</v>
      </c>
      <c r="G19" s="13" t="s">
        <v>1</v>
      </c>
      <c r="H19" s="14" t="s">
        <v>1</v>
      </c>
      <c r="I19" s="57"/>
      <c r="J19" s="16" t="s">
        <v>2</v>
      </c>
      <c r="K19" s="13" t="s">
        <v>1</v>
      </c>
      <c r="L19" s="13" t="s">
        <v>1</v>
      </c>
      <c r="M19" s="13" t="s">
        <v>1</v>
      </c>
      <c r="N19" s="13" t="s">
        <v>1</v>
      </c>
      <c r="O19" s="14" t="s">
        <v>1</v>
      </c>
      <c r="P19" s="57"/>
      <c r="Q19" s="16" t="s">
        <v>2</v>
      </c>
      <c r="R19" s="17" t="s">
        <v>2</v>
      </c>
      <c r="S19" s="57"/>
      <c r="T19" s="52" t="s">
        <v>1</v>
      </c>
      <c r="U19" s="57"/>
      <c r="V19" s="52" t="s">
        <v>1</v>
      </c>
      <c r="W19" s="57"/>
      <c r="X19" s="16" t="s">
        <v>2</v>
      </c>
      <c r="Y19" s="57"/>
      <c r="Z19" s="12" t="s">
        <v>1</v>
      </c>
      <c r="AA19" s="14" t="s">
        <v>1</v>
      </c>
      <c r="AB19" s="27"/>
      <c r="AC19" s="3"/>
      <c r="AD19" s="26">
        <v>2</v>
      </c>
      <c r="AE19" s="27">
        <v>3</v>
      </c>
    </row>
    <row r="20" spans="1:31" ht="12.75">
      <c r="A20" s="1">
        <v>2</v>
      </c>
      <c r="B20">
        <v>5</v>
      </c>
      <c r="C20" s="5">
        <v>-1</v>
      </c>
      <c r="D20" s="58"/>
      <c r="E20" s="15" t="s">
        <v>3</v>
      </c>
      <c r="F20" s="13" t="s">
        <v>1</v>
      </c>
      <c r="G20" s="13" t="s">
        <v>1</v>
      </c>
      <c r="H20" s="14" t="s">
        <v>1</v>
      </c>
      <c r="I20" s="58"/>
      <c r="J20" s="18" t="s">
        <v>3</v>
      </c>
      <c r="K20" s="13" t="s">
        <v>1</v>
      </c>
      <c r="L20" s="13" t="s">
        <v>1</v>
      </c>
      <c r="M20" s="13" t="s">
        <v>1</v>
      </c>
      <c r="N20" s="13" t="s">
        <v>1</v>
      </c>
      <c r="O20" s="14" t="s">
        <v>1</v>
      </c>
      <c r="P20" s="58"/>
      <c r="Q20" s="18" t="s">
        <v>3</v>
      </c>
      <c r="R20" s="15" t="s">
        <v>3</v>
      </c>
      <c r="S20" s="58"/>
      <c r="T20" s="52" t="s">
        <v>1</v>
      </c>
      <c r="U20" s="58"/>
      <c r="V20" s="52" t="s">
        <v>1</v>
      </c>
      <c r="W20" s="58"/>
      <c r="X20" s="12" t="s">
        <v>1</v>
      </c>
      <c r="Y20" s="58"/>
      <c r="Z20" s="12" t="s">
        <v>1</v>
      </c>
      <c r="AA20" s="14" t="s">
        <v>1</v>
      </c>
      <c r="AB20" s="27"/>
      <c r="AC20" s="3"/>
      <c r="AD20" s="26">
        <v>3</v>
      </c>
      <c r="AE20" s="27">
        <v>5</v>
      </c>
    </row>
    <row r="21" spans="1:31" ht="12.75">
      <c r="A21" s="1">
        <v>2</v>
      </c>
      <c r="B21">
        <v>6</v>
      </c>
      <c r="C21" s="5">
        <v>-1</v>
      </c>
      <c r="D21" s="58"/>
      <c r="E21" s="13" t="s">
        <v>1</v>
      </c>
      <c r="F21" s="13" t="s">
        <v>1</v>
      </c>
      <c r="G21" s="13" t="s">
        <v>1</v>
      </c>
      <c r="H21" s="14" t="s">
        <v>1</v>
      </c>
      <c r="I21" s="58"/>
      <c r="J21" s="18" t="s">
        <v>3</v>
      </c>
      <c r="K21" s="15" t="s">
        <v>3</v>
      </c>
      <c r="L21" s="13" t="s">
        <v>1</v>
      </c>
      <c r="M21" s="13" t="s">
        <v>1</v>
      </c>
      <c r="N21" s="13" t="s">
        <v>1</v>
      </c>
      <c r="O21" s="14" t="s">
        <v>1</v>
      </c>
      <c r="P21" s="58"/>
      <c r="Q21" s="22" t="s">
        <v>4</v>
      </c>
      <c r="R21" s="20" t="s">
        <v>4</v>
      </c>
      <c r="S21" s="58"/>
      <c r="T21" s="52" t="s">
        <v>1</v>
      </c>
      <c r="U21" s="58"/>
      <c r="V21" s="52" t="s">
        <v>1</v>
      </c>
      <c r="W21" s="58"/>
      <c r="X21" s="12" t="s">
        <v>1</v>
      </c>
      <c r="Y21" s="58"/>
      <c r="Z21" s="12" t="s">
        <v>1</v>
      </c>
      <c r="AA21" s="14" t="s">
        <v>1</v>
      </c>
      <c r="AB21" s="27"/>
      <c r="AC21" s="3"/>
      <c r="AD21" s="26">
        <v>3</v>
      </c>
      <c r="AE21" s="27">
        <v>7</v>
      </c>
    </row>
    <row r="22" spans="1:31" ht="12.75">
      <c r="A22" s="1">
        <v>2</v>
      </c>
      <c r="B22">
        <v>8</v>
      </c>
      <c r="C22" s="5">
        <v>-1</v>
      </c>
      <c r="D22" s="58"/>
      <c r="E22" s="13" t="s">
        <v>1</v>
      </c>
      <c r="F22" s="13" t="s">
        <v>1</v>
      </c>
      <c r="G22" s="13" t="s">
        <v>1</v>
      </c>
      <c r="H22" s="14" t="s">
        <v>1</v>
      </c>
      <c r="I22" s="58"/>
      <c r="J22" s="22" t="s">
        <v>4</v>
      </c>
      <c r="K22" s="13" t="s">
        <v>1</v>
      </c>
      <c r="L22" s="15" t="s">
        <v>3</v>
      </c>
      <c r="M22" s="13" t="s">
        <v>1</v>
      </c>
      <c r="N22" s="13" t="s">
        <v>1</v>
      </c>
      <c r="O22" s="14" t="s">
        <v>1</v>
      </c>
      <c r="P22" s="58"/>
      <c r="Q22" s="18" t="s">
        <v>3</v>
      </c>
      <c r="R22" s="15" t="s">
        <v>3</v>
      </c>
      <c r="S22" s="58"/>
      <c r="T22" s="52" t="s">
        <v>1</v>
      </c>
      <c r="U22" s="58"/>
      <c r="V22" s="52" t="s">
        <v>1</v>
      </c>
      <c r="W22" s="58"/>
      <c r="X22" s="12" t="s">
        <v>1</v>
      </c>
      <c r="Y22" s="58"/>
      <c r="Z22" s="12" t="s">
        <v>1</v>
      </c>
      <c r="AA22" s="14" t="s">
        <v>1</v>
      </c>
      <c r="AB22" s="27"/>
      <c r="AC22" s="3"/>
      <c r="AD22" s="26">
        <v>3</v>
      </c>
      <c r="AE22" s="27">
        <v>8</v>
      </c>
    </row>
    <row r="23" spans="1:31" ht="12.75">
      <c r="A23" s="1">
        <v>2</v>
      </c>
      <c r="B23">
        <v>9</v>
      </c>
      <c r="C23" s="62">
        <v>1</v>
      </c>
      <c r="D23" s="57"/>
      <c r="E23" s="13" t="s">
        <v>1</v>
      </c>
      <c r="F23" s="13" t="s">
        <v>1</v>
      </c>
      <c r="G23" s="13" t="s">
        <v>1</v>
      </c>
      <c r="H23" s="14" t="s">
        <v>1</v>
      </c>
      <c r="I23" s="57"/>
      <c r="J23" s="12" t="s">
        <v>1</v>
      </c>
      <c r="K23" s="13" t="s">
        <v>1</v>
      </c>
      <c r="L23" s="13" t="s">
        <v>1</v>
      </c>
      <c r="M23" s="13" t="s">
        <v>1</v>
      </c>
      <c r="N23" s="13" t="s">
        <v>1</v>
      </c>
      <c r="O23" s="14" t="s">
        <v>1</v>
      </c>
      <c r="P23" s="57"/>
      <c r="Q23" s="37" t="s">
        <v>5</v>
      </c>
      <c r="R23" s="21" t="s">
        <v>5</v>
      </c>
      <c r="S23" s="57"/>
      <c r="T23" s="52" t="s">
        <v>1</v>
      </c>
      <c r="U23" s="57"/>
      <c r="V23" s="52" t="s">
        <v>1</v>
      </c>
      <c r="W23" s="57"/>
      <c r="X23" s="12" t="s">
        <v>1</v>
      </c>
      <c r="Y23" s="57"/>
      <c r="Z23" s="12" t="s">
        <v>1</v>
      </c>
      <c r="AA23" s="14" t="s">
        <v>1</v>
      </c>
      <c r="AB23" s="27"/>
      <c r="AC23" s="3"/>
      <c r="AD23" s="26">
        <v>3</v>
      </c>
      <c r="AE23" s="27">
        <v>11</v>
      </c>
    </row>
    <row r="24" spans="1:31" ht="12.75">
      <c r="A24" s="1">
        <v>2</v>
      </c>
      <c r="B24">
        <v>10</v>
      </c>
      <c r="C24" s="62">
        <v>1</v>
      </c>
      <c r="D24" s="57"/>
      <c r="E24" s="13" t="s">
        <v>1</v>
      </c>
      <c r="F24" s="13" t="s">
        <v>1</v>
      </c>
      <c r="G24" s="13" t="s">
        <v>1</v>
      </c>
      <c r="H24" s="14" t="s">
        <v>1</v>
      </c>
      <c r="I24" s="57"/>
      <c r="J24" s="16" t="s">
        <v>2</v>
      </c>
      <c r="K24" s="13" t="s">
        <v>1</v>
      </c>
      <c r="L24" s="13" t="s">
        <v>1</v>
      </c>
      <c r="M24" s="17" t="s">
        <v>2</v>
      </c>
      <c r="N24" s="13" t="s">
        <v>1</v>
      </c>
      <c r="O24" s="14" t="s">
        <v>1</v>
      </c>
      <c r="P24" s="57"/>
      <c r="Q24" s="16" t="s">
        <v>2</v>
      </c>
      <c r="R24" s="17" t="s">
        <v>2</v>
      </c>
      <c r="S24" s="57"/>
      <c r="T24" s="52" t="s">
        <v>1</v>
      </c>
      <c r="U24" s="57"/>
      <c r="V24" s="52" t="s">
        <v>1</v>
      </c>
      <c r="W24" s="57"/>
      <c r="X24" s="12" t="s">
        <v>1</v>
      </c>
      <c r="Y24" s="57"/>
      <c r="Z24" s="12" t="s">
        <v>1</v>
      </c>
      <c r="AA24" s="14" t="s">
        <v>1</v>
      </c>
      <c r="AB24" s="27"/>
      <c r="AC24" s="3"/>
      <c r="AD24" s="26">
        <v>1</v>
      </c>
      <c r="AE24" s="27">
        <v>8</v>
      </c>
    </row>
    <row r="25" spans="1:31" ht="12.75">
      <c r="A25" s="1">
        <v>2</v>
      </c>
      <c r="B25">
        <v>11</v>
      </c>
      <c r="C25" s="5">
        <v>-1</v>
      </c>
      <c r="D25" s="58"/>
      <c r="E25" s="13" t="s">
        <v>1</v>
      </c>
      <c r="F25" s="13" t="s">
        <v>1</v>
      </c>
      <c r="G25" s="13" t="s">
        <v>1</v>
      </c>
      <c r="H25" s="14" t="s">
        <v>1</v>
      </c>
      <c r="I25" s="58"/>
      <c r="J25" s="15" t="s">
        <v>78</v>
      </c>
      <c r="K25" s="13" t="s">
        <v>1</v>
      </c>
      <c r="L25" s="13" t="s">
        <v>1</v>
      </c>
      <c r="M25" s="13" t="s">
        <v>1</v>
      </c>
      <c r="N25" s="15" t="s">
        <v>3</v>
      </c>
      <c r="O25" s="14" t="s">
        <v>1</v>
      </c>
      <c r="P25" s="58"/>
      <c r="Q25" s="22" t="s">
        <v>4</v>
      </c>
      <c r="R25" s="20" t="s">
        <v>4</v>
      </c>
      <c r="S25" s="58"/>
      <c r="T25" s="52" t="s">
        <v>1</v>
      </c>
      <c r="U25" s="58"/>
      <c r="V25" s="52" t="s">
        <v>1</v>
      </c>
      <c r="W25" s="58"/>
      <c r="X25" s="12" t="s">
        <v>1</v>
      </c>
      <c r="Y25" s="58"/>
      <c r="Z25" s="12" t="s">
        <v>1</v>
      </c>
      <c r="AA25" s="14" t="s">
        <v>1</v>
      </c>
      <c r="AB25" s="27"/>
      <c r="AC25" s="3"/>
      <c r="AD25" s="26"/>
      <c r="AE25" s="27"/>
    </row>
    <row r="26" spans="1:30" ht="12.75">
      <c r="A26" s="1">
        <v>2</v>
      </c>
      <c r="B26">
        <v>12</v>
      </c>
      <c r="C26" s="62">
        <v>1</v>
      </c>
      <c r="D26" s="57"/>
      <c r="E26" s="13" t="s">
        <v>1</v>
      </c>
      <c r="F26" s="13" t="s">
        <v>1</v>
      </c>
      <c r="G26" s="13" t="s">
        <v>1</v>
      </c>
      <c r="H26" s="14" t="s">
        <v>1</v>
      </c>
      <c r="I26" s="57"/>
      <c r="J26" s="16" t="s">
        <v>2</v>
      </c>
      <c r="K26" s="13" t="s">
        <v>1</v>
      </c>
      <c r="L26" s="13" t="s">
        <v>1</v>
      </c>
      <c r="M26" s="13" t="s">
        <v>1</v>
      </c>
      <c r="N26" s="13" t="s">
        <v>1</v>
      </c>
      <c r="O26" s="36" t="s">
        <v>2</v>
      </c>
      <c r="P26" s="57"/>
      <c r="Q26" s="30" t="s">
        <v>1</v>
      </c>
      <c r="R26" s="35" t="s">
        <v>1</v>
      </c>
      <c r="S26" s="57"/>
      <c r="T26" s="52" t="s">
        <v>1</v>
      </c>
      <c r="U26" s="57"/>
      <c r="V26" s="52" t="s">
        <v>1</v>
      </c>
      <c r="W26" s="57"/>
      <c r="X26" s="12" t="s">
        <v>1</v>
      </c>
      <c r="Y26" s="57"/>
      <c r="Z26" s="12" t="s">
        <v>1</v>
      </c>
      <c r="AA26" s="14" t="s">
        <v>1</v>
      </c>
      <c r="AB26" s="27"/>
      <c r="AC26" s="3"/>
      <c r="AD26" s="3"/>
    </row>
    <row r="27" spans="1:31" ht="12.75">
      <c r="A27" s="1">
        <v>3</v>
      </c>
      <c r="B27">
        <v>5</v>
      </c>
      <c r="C27" s="5">
        <v>-1</v>
      </c>
      <c r="D27" s="58"/>
      <c r="E27" s="15" t="s">
        <v>3</v>
      </c>
      <c r="F27" s="15" t="s">
        <v>3</v>
      </c>
      <c r="G27" s="15" t="s">
        <v>3</v>
      </c>
      <c r="H27" s="19" t="s">
        <v>3</v>
      </c>
      <c r="I27" s="58"/>
      <c r="J27" s="12" t="s">
        <v>1</v>
      </c>
      <c r="K27" s="13" t="s">
        <v>1</v>
      </c>
      <c r="L27" s="13" t="s">
        <v>1</v>
      </c>
      <c r="M27" s="13" t="s">
        <v>1</v>
      </c>
      <c r="N27" s="13" t="s">
        <v>1</v>
      </c>
      <c r="O27" s="14" t="s">
        <v>1</v>
      </c>
      <c r="P27" s="58"/>
      <c r="Q27" s="18" t="s">
        <v>3</v>
      </c>
      <c r="R27" s="15" t="s">
        <v>3</v>
      </c>
      <c r="S27" s="58"/>
      <c r="T27" s="52" t="s">
        <v>1</v>
      </c>
      <c r="U27" s="58"/>
      <c r="V27" s="52" t="s">
        <v>1</v>
      </c>
      <c r="W27" s="58"/>
      <c r="X27" s="18" t="s">
        <v>3</v>
      </c>
      <c r="Y27" s="58"/>
      <c r="Z27" s="18" t="s">
        <v>3</v>
      </c>
      <c r="AA27" s="19" t="s">
        <v>3</v>
      </c>
      <c r="AB27" s="27"/>
      <c r="AC27" s="3"/>
      <c r="AD27" s="3"/>
      <c r="AE27" s="2"/>
    </row>
    <row r="28" spans="1:31" ht="12.75">
      <c r="A28" s="1">
        <v>3</v>
      </c>
      <c r="B28">
        <v>6</v>
      </c>
      <c r="C28" s="5">
        <v>-1</v>
      </c>
      <c r="D28" s="58"/>
      <c r="E28" s="13" t="s">
        <v>1</v>
      </c>
      <c r="F28" s="20" t="s">
        <v>4</v>
      </c>
      <c r="G28" s="13" t="s">
        <v>1</v>
      </c>
      <c r="H28" s="14" t="s">
        <v>1</v>
      </c>
      <c r="I28" s="58"/>
      <c r="J28" s="12" t="s">
        <v>1</v>
      </c>
      <c r="K28" s="20" t="s">
        <v>4</v>
      </c>
      <c r="L28" s="13" t="s">
        <v>1</v>
      </c>
      <c r="M28" s="13" t="s">
        <v>1</v>
      </c>
      <c r="N28" s="13" t="s">
        <v>1</v>
      </c>
      <c r="O28" s="14" t="s">
        <v>1</v>
      </c>
      <c r="P28" s="58"/>
      <c r="Q28" s="18" t="s">
        <v>3</v>
      </c>
      <c r="R28" s="15" t="s">
        <v>3</v>
      </c>
      <c r="S28" s="58"/>
      <c r="T28" s="52" t="s">
        <v>1</v>
      </c>
      <c r="U28" s="58"/>
      <c r="V28" s="52" t="s">
        <v>1</v>
      </c>
      <c r="W28" s="58"/>
      <c r="X28" s="22" t="s">
        <v>4</v>
      </c>
      <c r="Y28" s="58"/>
      <c r="Z28" s="22" t="s">
        <v>4</v>
      </c>
      <c r="AA28" s="14" t="s">
        <v>1</v>
      </c>
      <c r="AB28" s="27"/>
      <c r="AC28" s="3"/>
      <c r="AD28" s="3"/>
      <c r="AE28" s="2"/>
    </row>
    <row r="29" spans="1:31" ht="12.75">
      <c r="A29" s="1">
        <v>3</v>
      </c>
      <c r="B29">
        <v>8</v>
      </c>
      <c r="C29" s="5">
        <v>-1</v>
      </c>
      <c r="D29" s="58"/>
      <c r="E29" s="13" t="s">
        <v>1</v>
      </c>
      <c r="F29" s="20" t="s">
        <v>4</v>
      </c>
      <c r="G29" s="13" t="s">
        <v>1</v>
      </c>
      <c r="H29" s="14" t="s">
        <v>1</v>
      </c>
      <c r="I29" s="58"/>
      <c r="J29" s="12" t="s">
        <v>1</v>
      </c>
      <c r="K29" s="13" t="s">
        <v>1</v>
      </c>
      <c r="L29" s="20" t="s">
        <v>4</v>
      </c>
      <c r="M29" s="13" t="s">
        <v>1</v>
      </c>
      <c r="N29" s="13" t="s">
        <v>1</v>
      </c>
      <c r="O29" s="14" t="s">
        <v>1</v>
      </c>
      <c r="P29" s="58"/>
      <c r="Q29" s="18" t="s">
        <v>3</v>
      </c>
      <c r="R29" s="15" t="s">
        <v>3</v>
      </c>
      <c r="S29" s="58"/>
      <c r="T29" s="52" t="s">
        <v>1</v>
      </c>
      <c r="U29" s="58"/>
      <c r="V29" s="52" t="s">
        <v>1</v>
      </c>
      <c r="W29" s="58"/>
      <c r="X29" s="18" t="s">
        <v>3</v>
      </c>
      <c r="Y29" s="58"/>
      <c r="Z29" s="22" t="s">
        <v>4</v>
      </c>
      <c r="AA29" s="14" t="s">
        <v>1</v>
      </c>
      <c r="AB29" s="27"/>
      <c r="AC29" s="3"/>
      <c r="AD29" s="3"/>
      <c r="AE29" s="2"/>
    </row>
    <row r="30" spans="1:31" ht="12.75">
      <c r="A30" s="1">
        <v>3</v>
      </c>
      <c r="B30">
        <v>9</v>
      </c>
      <c r="C30" s="5">
        <v>-1</v>
      </c>
      <c r="D30" s="58"/>
      <c r="E30" s="13" t="s">
        <v>1</v>
      </c>
      <c r="F30" s="13" t="s">
        <v>1</v>
      </c>
      <c r="G30" s="13" t="s">
        <v>1</v>
      </c>
      <c r="H30" s="14" t="s">
        <v>1</v>
      </c>
      <c r="I30" s="58"/>
      <c r="J30" s="12" t="s">
        <v>1</v>
      </c>
      <c r="K30" s="13" t="s">
        <v>1</v>
      </c>
      <c r="L30" s="13" t="s">
        <v>1</v>
      </c>
      <c r="M30" s="13" t="s">
        <v>1</v>
      </c>
      <c r="N30" s="13" t="s">
        <v>1</v>
      </c>
      <c r="O30" s="14" t="s">
        <v>1</v>
      </c>
      <c r="P30" s="58"/>
      <c r="Q30" s="22" t="s">
        <v>4</v>
      </c>
      <c r="R30" s="20" t="s">
        <v>4</v>
      </c>
      <c r="S30" s="58"/>
      <c r="T30" s="52" t="s">
        <v>1</v>
      </c>
      <c r="U30" s="58"/>
      <c r="V30" s="52" t="s">
        <v>1</v>
      </c>
      <c r="W30" s="58"/>
      <c r="X30" s="22" t="s">
        <v>4</v>
      </c>
      <c r="Y30" s="58"/>
      <c r="Z30" s="12" t="s">
        <v>1</v>
      </c>
      <c r="AA30" s="14" t="s">
        <v>1</v>
      </c>
      <c r="AB30" s="27"/>
      <c r="AC30" s="3"/>
      <c r="AD30" s="3"/>
      <c r="AE30" s="2"/>
    </row>
    <row r="31" spans="1:30" ht="12.75">
      <c r="A31" s="1">
        <v>3</v>
      </c>
      <c r="B31">
        <v>10</v>
      </c>
      <c r="C31" s="62">
        <v>1</v>
      </c>
      <c r="D31" s="57"/>
      <c r="E31" s="13" t="s">
        <v>1</v>
      </c>
      <c r="F31" s="21" t="s">
        <v>5</v>
      </c>
      <c r="G31" s="13" t="s">
        <v>1</v>
      </c>
      <c r="H31" s="14" t="s">
        <v>1</v>
      </c>
      <c r="I31" s="57"/>
      <c r="J31" s="16" t="s">
        <v>2</v>
      </c>
      <c r="K31" s="13" t="s">
        <v>1</v>
      </c>
      <c r="L31" s="13" t="s">
        <v>1</v>
      </c>
      <c r="M31" s="21" t="s">
        <v>5</v>
      </c>
      <c r="N31" s="13" t="s">
        <v>1</v>
      </c>
      <c r="O31" s="14" t="s">
        <v>1</v>
      </c>
      <c r="P31" s="57"/>
      <c r="Q31" s="16" t="s">
        <v>2</v>
      </c>
      <c r="R31" s="17" t="s">
        <v>2</v>
      </c>
      <c r="S31" s="57"/>
      <c r="T31" s="52" t="s">
        <v>1</v>
      </c>
      <c r="U31" s="57"/>
      <c r="V31" s="52" t="s">
        <v>1</v>
      </c>
      <c r="W31" s="57"/>
      <c r="X31" s="37" t="s">
        <v>5</v>
      </c>
      <c r="Y31" s="57"/>
      <c r="Z31" s="37" t="s">
        <v>5</v>
      </c>
      <c r="AA31" s="14" t="s">
        <v>1</v>
      </c>
      <c r="AB31" s="27"/>
      <c r="AC31" s="3"/>
      <c r="AD31" s="3"/>
    </row>
    <row r="32" spans="1:30" ht="12.75">
      <c r="A32" s="1">
        <v>3</v>
      </c>
      <c r="B32">
        <v>11</v>
      </c>
      <c r="C32" s="62">
        <v>1</v>
      </c>
      <c r="D32" s="57"/>
      <c r="E32" s="13" t="s">
        <v>1</v>
      </c>
      <c r="F32" s="21" t="s">
        <v>5</v>
      </c>
      <c r="G32" s="13" t="s">
        <v>1</v>
      </c>
      <c r="H32" s="14" t="s">
        <v>1</v>
      </c>
      <c r="I32" s="57"/>
      <c r="J32" s="16" t="s">
        <v>2</v>
      </c>
      <c r="K32" s="13" t="s">
        <v>1</v>
      </c>
      <c r="L32" s="13" t="s">
        <v>1</v>
      </c>
      <c r="M32" s="13" t="s">
        <v>1</v>
      </c>
      <c r="N32" s="17" t="s">
        <v>2</v>
      </c>
      <c r="O32" s="14" t="s">
        <v>1</v>
      </c>
      <c r="P32" s="57"/>
      <c r="Q32" s="16" t="s">
        <v>2</v>
      </c>
      <c r="R32" s="17" t="s">
        <v>2</v>
      </c>
      <c r="S32" s="57"/>
      <c r="T32" s="53" t="s">
        <v>2</v>
      </c>
      <c r="U32" s="57"/>
      <c r="V32" s="53" t="s">
        <v>2</v>
      </c>
      <c r="W32" s="57"/>
      <c r="X32" s="16" t="s">
        <v>2</v>
      </c>
      <c r="Y32" s="57"/>
      <c r="Z32" s="16" t="s">
        <v>2</v>
      </c>
      <c r="AA32" s="36" t="s">
        <v>2</v>
      </c>
      <c r="AB32" s="27"/>
      <c r="AC32" s="3"/>
      <c r="AD32" s="3"/>
    </row>
    <row r="33" spans="1:30" ht="12.75">
      <c r="A33" s="1">
        <v>3</v>
      </c>
      <c r="B33">
        <v>12</v>
      </c>
      <c r="C33" s="62">
        <v>1</v>
      </c>
      <c r="D33" s="57"/>
      <c r="E33" s="13" t="s">
        <v>1</v>
      </c>
      <c r="F33" s="21" t="s">
        <v>5</v>
      </c>
      <c r="G33" s="13" t="s">
        <v>1</v>
      </c>
      <c r="H33" s="14" t="s">
        <v>1</v>
      </c>
      <c r="I33" s="57"/>
      <c r="J33" s="12" t="s">
        <v>1</v>
      </c>
      <c r="K33" s="13" t="s">
        <v>1</v>
      </c>
      <c r="L33" s="13" t="s">
        <v>1</v>
      </c>
      <c r="M33" s="13" t="s">
        <v>1</v>
      </c>
      <c r="N33" s="13" t="s">
        <v>1</v>
      </c>
      <c r="O33" s="38" t="s">
        <v>5</v>
      </c>
      <c r="P33" s="57"/>
      <c r="Q33" s="30" t="s">
        <v>1</v>
      </c>
      <c r="R33" s="35" t="s">
        <v>1</v>
      </c>
      <c r="S33" s="57"/>
      <c r="T33" s="52" t="s">
        <v>1</v>
      </c>
      <c r="U33" s="57"/>
      <c r="V33" s="52" t="s">
        <v>1</v>
      </c>
      <c r="W33" s="57"/>
      <c r="X33" s="37" t="s">
        <v>5</v>
      </c>
      <c r="Y33" s="57"/>
      <c r="Z33" s="37" t="s">
        <v>5</v>
      </c>
      <c r="AA33" s="14" t="s">
        <v>1</v>
      </c>
      <c r="AB33" s="27"/>
      <c r="AC33" s="3"/>
      <c r="AD33" s="3"/>
    </row>
    <row r="34" spans="1:31" ht="12.75">
      <c r="A34" s="1">
        <v>5</v>
      </c>
      <c r="B34">
        <v>6</v>
      </c>
      <c r="C34" s="5">
        <v>-1</v>
      </c>
      <c r="D34" s="58"/>
      <c r="E34" s="20" t="s">
        <v>4</v>
      </c>
      <c r="F34" s="13" t="s">
        <v>1</v>
      </c>
      <c r="G34" s="13" t="s">
        <v>1</v>
      </c>
      <c r="H34" s="14" t="s">
        <v>1</v>
      </c>
      <c r="I34" s="58"/>
      <c r="J34" s="15" t="s">
        <v>78</v>
      </c>
      <c r="K34" s="20" t="s">
        <v>4</v>
      </c>
      <c r="L34" s="13" t="s">
        <v>1</v>
      </c>
      <c r="M34" s="13" t="s">
        <v>1</v>
      </c>
      <c r="N34" s="13" t="s">
        <v>1</v>
      </c>
      <c r="O34" s="14" t="s">
        <v>1</v>
      </c>
      <c r="P34" s="58"/>
      <c r="Q34" s="18" t="s">
        <v>3</v>
      </c>
      <c r="R34" s="20" t="s">
        <v>4</v>
      </c>
      <c r="S34" s="58"/>
      <c r="T34" s="52" t="s">
        <v>1</v>
      </c>
      <c r="U34" s="58"/>
      <c r="V34" s="52" t="s">
        <v>1</v>
      </c>
      <c r="W34" s="58"/>
      <c r="X34" s="12" t="s">
        <v>1</v>
      </c>
      <c r="Y34" s="58"/>
      <c r="Z34" s="12" t="s">
        <v>1</v>
      </c>
      <c r="AA34" s="14" t="s">
        <v>1</v>
      </c>
      <c r="AB34" s="27"/>
      <c r="AC34" s="3"/>
      <c r="AD34" s="3"/>
      <c r="AE34" s="2"/>
    </row>
    <row r="35" spans="1:31" ht="12.75">
      <c r="A35" s="1">
        <v>5</v>
      </c>
      <c r="B35">
        <v>8</v>
      </c>
      <c r="C35" s="5">
        <v>-1</v>
      </c>
      <c r="D35" s="58"/>
      <c r="E35" s="15" t="s">
        <v>3</v>
      </c>
      <c r="F35" s="13" t="s">
        <v>1</v>
      </c>
      <c r="G35" s="13" t="s">
        <v>1</v>
      </c>
      <c r="H35" s="14" t="s">
        <v>1</v>
      </c>
      <c r="I35" s="58"/>
      <c r="J35" s="22" t="s">
        <v>4</v>
      </c>
      <c r="K35" s="13" t="s">
        <v>1</v>
      </c>
      <c r="L35" s="20" t="s">
        <v>4</v>
      </c>
      <c r="M35" s="13" t="s">
        <v>1</v>
      </c>
      <c r="N35" s="13" t="s">
        <v>1</v>
      </c>
      <c r="O35" s="14" t="s">
        <v>1</v>
      </c>
      <c r="P35" s="58"/>
      <c r="Q35" s="18" t="s">
        <v>3</v>
      </c>
      <c r="R35" s="15" t="s">
        <v>3</v>
      </c>
      <c r="S35" s="58"/>
      <c r="T35" s="52" t="s">
        <v>1</v>
      </c>
      <c r="U35" s="58"/>
      <c r="V35" s="52" t="s">
        <v>1</v>
      </c>
      <c r="W35" s="58"/>
      <c r="X35" s="12" t="s">
        <v>1</v>
      </c>
      <c r="Y35" s="58"/>
      <c r="Z35" s="12" t="s">
        <v>1</v>
      </c>
      <c r="AA35" s="14" t="s">
        <v>1</v>
      </c>
      <c r="AB35" s="27"/>
      <c r="AC35" s="3"/>
      <c r="AD35" s="3"/>
      <c r="AE35" s="2"/>
    </row>
    <row r="36" spans="1:31" ht="12.75">
      <c r="A36" s="1">
        <v>5</v>
      </c>
      <c r="B36">
        <v>9</v>
      </c>
      <c r="C36" s="5">
        <v>-1</v>
      </c>
      <c r="D36" s="58"/>
      <c r="E36" s="13" t="s">
        <v>1</v>
      </c>
      <c r="F36" s="13" t="s">
        <v>1</v>
      </c>
      <c r="G36" s="13" t="s">
        <v>1</v>
      </c>
      <c r="H36" s="14" t="s">
        <v>1</v>
      </c>
      <c r="I36" s="58"/>
      <c r="J36" s="12" t="s">
        <v>1</v>
      </c>
      <c r="K36" s="13" t="s">
        <v>1</v>
      </c>
      <c r="L36" s="13" t="s">
        <v>1</v>
      </c>
      <c r="M36" s="13" t="s">
        <v>1</v>
      </c>
      <c r="N36" s="13" t="s">
        <v>1</v>
      </c>
      <c r="O36" s="14" t="s">
        <v>1</v>
      </c>
      <c r="P36" s="58"/>
      <c r="Q36" s="22" t="s">
        <v>4</v>
      </c>
      <c r="R36" s="20" t="s">
        <v>4</v>
      </c>
      <c r="S36" s="58"/>
      <c r="T36" s="52" t="s">
        <v>1</v>
      </c>
      <c r="U36" s="58"/>
      <c r="V36" s="52" t="s">
        <v>1</v>
      </c>
      <c r="W36" s="58"/>
      <c r="X36" s="12" t="s">
        <v>1</v>
      </c>
      <c r="Y36" s="58"/>
      <c r="Z36" s="12" t="s">
        <v>1</v>
      </c>
      <c r="AA36" s="14" t="s">
        <v>1</v>
      </c>
      <c r="AB36" s="27"/>
      <c r="AC36" s="3"/>
      <c r="AD36" s="3"/>
      <c r="AE36" s="2"/>
    </row>
    <row r="37" spans="1:31" ht="12.75">
      <c r="A37" s="1">
        <v>5</v>
      </c>
      <c r="B37">
        <v>10</v>
      </c>
      <c r="C37" s="5">
        <v>-1</v>
      </c>
      <c r="D37" s="58"/>
      <c r="E37" s="20" t="s">
        <v>4</v>
      </c>
      <c r="F37" s="13" t="s">
        <v>1</v>
      </c>
      <c r="G37" s="13" t="s">
        <v>1</v>
      </c>
      <c r="H37" s="14" t="s">
        <v>1</v>
      </c>
      <c r="I37" s="58"/>
      <c r="J37" s="12" t="s">
        <v>1</v>
      </c>
      <c r="K37" s="13" t="s">
        <v>1</v>
      </c>
      <c r="L37" s="13" t="s">
        <v>1</v>
      </c>
      <c r="M37" s="20" t="s">
        <v>4</v>
      </c>
      <c r="N37" s="13" t="s">
        <v>1</v>
      </c>
      <c r="O37" s="14" t="s">
        <v>1</v>
      </c>
      <c r="P37" s="58"/>
      <c r="Q37" s="18" t="s">
        <v>3</v>
      </c>
      <c r="R37" s="15" t="s">
        <v>3</v>
      </c>
      <c r="S37" s="58"/>
      <c r="T37" s="52" t="s">
        <v>1</v>
      </c>
      <c r="U37" s="58"/>
      <c r="V37" s="52" t="s">
        <v>1</v>
      </c>
      <c r="W37" s="58"/>
      <c r="X37" s="12" t="s">
        <v>1</v>
      </c>
      <c r="Y37" s="58"/>
      <c r="Z37" s="12" t="s">
        <v>1</v>
      </c>
      <c r="AA37" s="14" t="s">
        <v>1</v>
      </c>
      <c r="AB37" s="27"/>
      <c r="AC37" s="3"/>
      <c r="AD37" s="3"/>
      <c r="AE37" s="2"/>
    </row>
    <row r="38" spans="1:31" ht="12.75">
      <c r="A38" s="1">
        <v>5</v>
      </c>
      <c r="B38">
        <v>11</v>
      </c>
      <c r="C38" s="5">
        <v>-1</v>
      </c>
      <c r="D38" s="58"/>
      <c r="E38" s="20" t="s">
        <v>4</v>
      </c>
      <c r="F38" s="13" t="s">
        <v>1</v>
      </c>
      <c r="G38" s="13" t="s">
        <v>1</v>
      </c>
      <c r="H38" s="14" t="s">
        <v>1</v>
      </c>
      <c r="I38" s="58"/>
      <c r="J38" s="12" t="s">
        <v>1</v>
      </c>
      <c r="K38" s="13" t="s">
        <v>1</v>
      </c>
      <c r="L38" s="13" t="s">
        <v>1</v>
      </c>
      <c r="M38" s="13" t="s">
        <v>1</v>
      </c>
      <c r="N38" s="20" t="s">
        <v>4</v>
      </c>
      <c r="O38" s="14" t="s">
        <v>1</v>
      </c>
      <c r="P38" s="58"/>
      <c r="Q38" s="22" t="s">
        <v>4</v>
      </c>
      <c r="R38" s="20" t="s">
        <v>4</v>
      </c>
      <c r="S38" s="58"/>
      <c r="T38" s="52" t="s">
        <v>1</v>
      </c>
      <c r="U38" s="58"/>
      <c r="V38" s="52" t="s">
        <v>1</v>
      </c>
      <c r="W38" s="58"/>
      <c r="X38" s="12" t="s">
        <v>1</v>
      </c>
      <c r="Y38" s="58"/>
      <c r="Z38" s="12" t="s">
        <v>1</v>
      </c>
      <c r="AA38" s="14" t="s">
        <v>1</v>
      </c>
      <c r="AB38" s="27"/>
      <c r="AC38" s="3"/>
      <c r="AD38" s="3"/>
      <c r="AE38" s="2"/>
    </row>
    <row r="39" spans="1:30" ht="12.75">
      <c r="A39" s="1">
        <v>5</v>
      </c>
      <c r="B39">
        <v>12</v>
      </c>
      <c r="C39" s="5">
        <v>-1</v>
      </c>
      <c r="D39" s="58"/>
      <c r="E39" s="20" t="s">
        <v>4</v>
      </c>
      <c r="F39" s="13" t="s">
        <v>1</v>
      </c>
      <c r="G39" s="13" t="s">
        <v>1</v>
      </c>
      <c r="H39" s="14" t="s">
        <v>1</v>
      </c>
      <c r="I39" s="58"/>
      <c r="J39" s="12" t="s">
        <v>1</v>
      </c>
      <c r="K39" s="13" t="s">
        <v>1</v>
      </c>
      <c r="L39" s="13" t="s">
        <v>1</v>
      </c>
      <c r="M39" s="13" t="s">
        <v>1</v>
      </c>
      <c r="N39" s="13" t="s">
        <v>1</v>
      </c>
      <c r="O39" s="39" t="s">
        <v>4</v>
      </c>
      <c r="P39" s="58"/>
      <c r="Q39" s="30" t="s">
        <v>1</v>
      </c>
      <c r="R39" s="35" t="s">
        <v>1</v>
      </c>
      <c r="S39" s="58"/>
      <c r="T39" s="52" t="s">
        <v>1</v>
      </c>
      <c r="U39" s="58"/>
      <c r="V39" s="52" t="s">
        <v>1</v>
      </c>
      <c r="W39" s="58"/>
      <c r="X39" s="12" t="s">
        <v>1</v>
      </c>
      <c r="Y39" s="58"/>
      <c r="Z39" s="12" t="s">
        <v>1</v>
      </c>
      <c r="AA39" s="14" t="s">
        <v>1</v>
      </c>
      <c r="AB39" s="13"/>
      <c r="AC39" s="3"/>
      <c r="AD39" s="3"/>
    </row>
    <row r="40" spans="1:31" ht="12.75">
      <c r="A40" s="1">
        <v>6</v>
      </c>
      <c r="B40">
        <v>8</v>
      </c>
      <c r="C40" s="5">
        <v>-1</v>
      </c>
      <c r="D40" s="58"/>
      <c r="E40" s="13" t="s">
        <v>1</v>
      </c>
      <c r="F40" s="13" t="s">
        <v>1</v>
      </c>
      <c r="G40" s="13" t="s">
        <v>1</v>
      </c>
      <c r="H40" s="14" t="s">
        <v>1</v>
      </c>
      <c r="I40" s="58"/>
      <c r="J40" s="18" t="s">
        <v>3</v>
      </c>
      <c r="K40" s="20" t="s">
        <v>4</v>
      </c>
      <c r="L40" s="20" t="s">
        <v>4</v>
      </c>
      <c r="M40" s="13" t="s">
        <v>1</v>
      </c>
      <c r="N40" s="13" t="s">
        <v>1</v>
      </c>
      <c r="O40" s="14" t="s">
        <v>1</v>
      </c>
      <c r="P40" s="58"/>
      <c r="Q40" s="22" t="s">
        <v>4</v>
      </c>
      <c r="R40" s="20" t="s">
        <v>4</v>
      </c>
      <c r="S40" s="58"/>
      <c r="T40" s="52" t="s">
        <v>1</v>
      </c>
      <c r="U40" s="58"/>
      <c r="V40" s="52" t="s">
        <v>1</v>
      </c>
      <c r="W40" s="58"/>
      <c r="X40" s="12" t="s">
        <v>1</v>
      </c>
      <c r="Y40" s="58"/>
      <c r="Z40" s="12" t="s">
        <v>1</v>
      </c>
      <c r="AA40" s="14" t="s">
        <v>1</v>
      </c>
      <c r="AB40" s="27"/>
      <c r="AC40" s="3"/>
      <c r="AD40" s="3"/>
      <c r="AE40" s="2"/>
    </row>
    <row r="41" spans="1:31" ht="12.75">
      <c r="A41" s="1">
        <v>6</v>
      </c>
      <c r="B41">
        <v>9</v>
      </c>
      <c r="C41" s="5">
        <v>-1</v>
      </c>
      <c r="D41" s="58"/>
      <c r="E41" s="13" t="s">
        <v>1</v>
      </c>
      <c r="F41" s="13" t="s">
        <v>1</v>
      </c>
      <c r="G41" s="13" t="s">
        <v>1</v>
      </c>
      <c r="H41" s="14" t="s">
        <v>1</v>
      </c>
      <c r="I41" s="58"/>
      <c r="J41" s="12" t="s">
        <v>1</v>
      </c>
      <c r="K41" s="13" t="s">
        <v>1</v>
      </c>
      <c r="L41" s="13" t="s">
        <v>1</v>
      </c>
      <c r="M41" s="13" t="s">
        <v>1</v>
      </c>
      <c r="N41" s="13" t="s">
        <v>1</v>
      </c>
      <c r="O41" s="14" t="s">
        <v>1</v>
      </c>
      <c r="P41" s="58"/>
      <c r="Q41" s="22" t="s">
        <v>4</v>
      </c>
      <c r="R41" s="20" t="s">
        <v>4</v>
      </c>
      <c r="S41" s="58"/>
      <c r="T41" s="52" t="s">
        <v>1</v>
      </c>
      <c r="U41" s="58"/>
      <c r="V41" s="52" t="s">
        <v>1</v>
      </c>
      <c r="W41" s="58"/>
      <c r="X41" s="12" t="s">
        <v>1</v>
      </c>
      <c r="Y41" s="58"/>
      <c r="Z41" s="12" t="s">
        <v>1</v>
      </c>
      <c r="AA41" s="14" t="s">
        <v>1</v>
      </c>
      <c r="AB41" s="27"/>
      <c r="AC41" s="3"/>
      <c r="AD41" s="3"/>
      <c r="AE41" s="2"/>
    </row>
    <row r="42" spans="1:31" ht="12.75">
      <c r="A42" s="1">
        <v>6</v>
      </c>
      <c r="B42">
        <v>10</v>
      </c>
      <c r="C42" s="5">
        <v>-1</v>
      </c>
      <c r="D42" s="58"/>
      <c r="E42" s="13" t="s">
        <v>1</v>
      </c>
      <c r="F42" s="13" t="s">
        <v>1</v>
      </c>
      <c r="G42" s="13" t="s">
        <v>1</v>
      </c>
      <c r="H42" s="14" t="s">
        <v>1</v>
      </c>
      <c r="I42" s="58"/>
      <c r="J42" s="12" t="s">
        <v>1</v>
      </c>
      <c r="K42" s="20" t="s">
        <v>4</v>
      </c>
      <c r="L42" s="13" t="s">
        <v>1</v>
      </c>
      <c r="M42" s="20" t="s">
        <v>4</v>
      </c>
      <c r="N42" s="13" t="s">
        <v>1</v>
      </c>
      <c r="O42" s="14" t="s">
        <v>1</v>
      </c>
      <c r="P42" s="58"/>
      <c r="Q42" s="22" t="s">
        <v>4</v>
      </c>
      <c r="R42" s="20" t="s">
        <v>4</v>
      </c>
      <c r="S42" s="58"/>
      <c r="T42" s="52" t="s">
        <v>1</v>
      </c>
      <c r="U42" s="58"/>
      <c r="V42" s="52" t="s">
        <v>1</v>
      </c>
      <c r="W42" s="58"/>
      <c r="X42" s="12" t="s">
        <v>1</v>
      </c>
      <c r="Y42" s="58"/>
      <c r="Z42" s="12" t="s">
        <v>1</v>
      </c>
      <c r="AA42" s="14" t="s">
        <v>1</v>
      </c>
      <c r="AB42" s="27"/>
      <c r="AC42" s="3"/>
      <c r="AD42" s="3"/>
      <c r="AE42" s="2"/>
    </row>
    <row r="43" spans="1:31" ht="12.75">
      <c r="A43" s="1">
        <v>6</v>
      </c>
      <c r="B43">
        <v>11</v>
      </c>
      <c r="C43" s="5">
        <v>-1</v>
      </c>
      <c r="D43" s="58"/>
      <c r="E43" s="13" t="s">
        <v>1</v>
      </c>
      <c r="F43" s="13" t="s">
        <v>1</v>
      </c>
      <c r="G43" s="13" t="s">
        <v>1</v>
      </c>
      <c r="H43" s="14" t="s">
        <v>1</v>
      </c>
      <c r="I43" s="58"/>
      <c r="J43" s="12" t="s">
        <v>1</v>
      </c>
      <c r="K43" s="20" t="s">
        <v>4</v>
      </c>
      <c r="L43" s="13" t="s">
        <v>1</v>
      </c>
      <c r="M43" s="13" t="s">
        <v>1</v>
      </c>
      <c r="N43" s="20" t="s">
        <v>4</v>
      </c>
      <c r="O43" s="14" t="s">
        <v>1</v>
      </c>
      <c r="P43" s="58"/>
      <c r="Q43" s="22" t="s">
        <v>4</v>
      </c>
      <c r="R43" s="20" t="s">
        <v>4</v>
      </c>
      <c r="S43" s="58"/>
      <c r="T43" s="52" t="s">
        <v>1</v>
      </c>
      <c r="U43" s="58"/>
      <c r="V43" s="52" t="s">
        <v>1</v>
      </c>
      <c r="W43" s="58"/>
      <c r="X43" s="12" t="s">
        <v>1</v>
      </c>
      <c r="Y43" s="58"/>
      <c r="Z43" s="12" t="s">
        <v>1</v>
      </c>
      <c r="AA43" s="14" t="s">
        <v>1</v>
      </c>
      <c r="AB43" s="27"/>
      <c r="AC43" s="3"/>
      <c r="AD43" s="3"/>
      <c r="AE43" s="2"/>
    </row>
    <row r="44" spans="1:30" ht="12.75">
      <c r="A44" s="1">
        <v>6</v>
      </c>
      <c r="B44">
        <v>12</v>
      </c>
      <c r="C44" s="5">
        <v>-1</v>
      </c>
      <c r="D44" s="58"/>
      <c r="E44" s="13" t="s">
        <v>1</v>
      </c>
      <c r="F44" s="13" t="s">
        <v>1</v>
      </c>
      <c r="G44" s="13" t="s">
        <v>1</v>
      </c>
      <c r="H44" s="14" t="s">
        <v>1</v>
      </c>
      <c r="I44" s="58"/>
      <c r="J44" s="12" t="s">
        <v>1</v>
      </c>
      <c r="K44" s="20" t="s">
        <v>4</v>
      </c>
      <c r="L44" s="13" t="s">
        <v>1</v>
      </c>
      <c r="M44" s="13" t="s">
        <v>1</v>
      </c>
      <c r="N44" s="13" t="s">
        <v>1</v>
      </c>
      <c r="O44" s="39" t="s">
        <v>4</v>
      </c>
      <c r="P44" s="58"/>
      <c r="Q44" s="30" t="s">
        <v>1</v>
      </c>
      <c r="R44" s="35" t="s">
        <v>1</v>
      </c>
      <c r="S44" s="58"/>
      <c r="T44" s="52" t="s">
        <v>1</v>
      </c>
      <c r="U44" s="58"/>
      <c r="V44" s="52" t="s">
        <v>1</v>
      </c>
      <c r="W44" s="58"/>
      <c r="X44" s="12" t="s">
        <v>1</v>
      </c>
      <c r="Y44" s="58"/>
      <c r="Z44" s="12" t="s">
        <v>1</v>
      </c>
      <c r="AA44" s="14" t="s">
        <v>1</v>
      </c>
      <c r="AB44" s="27"/>
      <c r="AC44" s="3"/>
      <c r="AD44" s="3"/>
    </row>
    <row r="45" spans="1:31" ht="12.75">
      <c r="A45" s="1">
        <v>8</v>
      </c>
      <c r="B45">
        <v>9</v>
      </c>
      <c r="C45" s="5">
        <v>-1</v>
      </c>
      <c r="D45" s="58"/>
      <c r="E45" s="13" t="s">
        <v>1</v>
      </c>
      <c r="F45" s="13" t="s">
        <v>1</v>
      </c>
      <c r="G45" s="13" t="s">
        <v>1</v>
      </c>
      <c r="H45" s="14" t="s">
        <v>1</v>
      </c>
      <c r="I45" s="58"/>
      <c r="J45" s="12" t="s">
        <v>1</v>
      </c>
      <c r="K45" s="13" t="s">
        <v>1</v>
      </c>
      <c r="L45" s="13" t="s">
        <v>1</v>
      </c>
      <c r="M45" s="13" t="s">
        <v>1</v>
      </c>
      <c r="N45" s="13" t="s">
        <v>1</v>
      </c>
      <c r="O45" s="14" t="s">
        <v>1</v>
      </c>
      <c r="P45" s="58"/>
      <c r="Q45" s="22" t="s">
        <v>4</v>
      </c>
      <c r="R45" s="20" t="s">
        <v>4</v>
      </c>
      <c r="S45" s="58"/>
      <c r="T45" s="52" t="s">
        <v>1</v>
      </c>
      <c r="U45" s="58"/>
      <c r="V45" s="52" t="s">
        <v>1</v>
      </c>
      <c r="W45" s="58"/>
      <c r="X45" s="12" t="s">
        <v>1</v>
      </c>
      <c r="Y45" s="58"/>
      <c r="Z45" s="12" t="s">
        <v>1</v>
      </c>
      <c r="AA45" s="14" t="s">
        <v>1</v>
      </c>
      <c r="AB45" s="27"/>
      <c r="AC45" s="3"/>
      <c r="AD45" s="3"/>
      <c r="AE45" s="2"/>
    </row>
    <row r="46" spans="1:31" ht="12.75">
      <c r="A46" s="1">
        <v>8</v>
      </c>
      <c r="B46">
        <v>10</v>
      </c>
      <c r="C46" s="5">
        <v>-1</v>
      </c>
      <c r="D46" s="58"/>
      <c r="E46" s="13" t="s">
        <v>1</v>
      </c>
      <c r="F46" s="13" t="s">
        <v>1</v>
      </c>
      <c r="G46" s="13" t="s">
        <v>1</v>
      </c>
      <c r="H46" s="14" t="s">
        <v>1</v>
      </c>
      <c r="I46" s="58"/>
      <c r="J46" s="12" t="s">
        <v>1</v>
      </c>
      <c r="K46" s="13" t="s">
        <v>1</v>
      </c>
      <c r="L46" s="20" t="s">
        <v>4</v>
      </c>
      <c r="M46" s="20" t="s">
        <v>4</v>
      </c>
      <c r="N46" s="13" t="s">
        <v>1</v>
      </c>
      <c r="O46" s="14" t="s">
        <v>1</v>
      </c>
      <c r="P46" s="58"/>
      <c r="Q46" s="18" t="s">
        <v>3</v>
      </c>
      <c r="R46" s="20" t="s">
        <v>4</v>
      </c>
      <c r="S46" s="58"/>
      <c r="T46" s="52" t="s">
        <v>1</v>
      </c>
      <c r="U46" s="58"/>
      <c r="V46" s="52" t="s">
        <v>1</v>
      </c>
      <c r="W46" s="58"/>
      <c r="X46" s="12" t="s">
        <v>1</v>
      </c>
      <c r="Y46" s="58"/>
      <c r="Z46" s="12" t="s">
        <v>1</v>
      </c>
      <c r="AA46" s="14" t="s">
        <v>1</v>
      </c>
      <c r="AB46" s="27"/>
      <c r="AC46" s="3"/>
      <c r="AD46" s="3"/>
      <c r="AE46" s="2"/>
    </row>
    <row r="47" spans="1:31" ht="12.75">
      <c r="A47" s="1">
        <v>8</v>
      </c>
      <c r="B47">
        <v>11</v>
      </c>
      <c r="C47" s="5">
        <v>-1</v>
      </c>
      <c r="D47" s="58"/>
      <c r="E47" s="13" t="s">
        <v>1</v>
      </c>
      <c r="F47" s="13" t="s">
        <v>1</v>
      </c>
      <c r="G47" s="13" t="s">
        <v>1</v>
      </c>
      <c r="H47" s="14" t="s">
        <v>1</v>
      </c>
      <c r="I47" s="58"/>
      <c r="J47" s="12" t="s">
        <v>1</v>
      </c>
      <c r="K47" s="13" t="s">
        <v>1</v>
      </c>
      <c r="L47" s="20" t="s">
        <v>4</v>
      </c>
      <c r="M47" s="13" t="s">
        <v>1</v>
      </c>
      <c r="N47" s="20" t="s">
        <v>4</v>
      </c>
      <c r="O47" s="14" t="s">
        <v>1</v>
      </c>
      <c r="P47" s="58"/>
      <c r="Q47" s="22" t="s">
        <v>4</v>
      </c>
      <c r="R47" s="20" t="s">
        <v>4</v>
      </c>
      <c r="S47" s="58"/>
      <c r="T47" s="52" t="s">
        <v>1</v>
      </c>
      <c r="U47" s="58"/>
      <c r="V47" s="52" t="s">
        <v>1</v>
      </c>
      <c r="W47" s="58"/>
      <c r="X47" s="12" t="s">
        <v>1</v>
      </c>
      <c r="Y47" s="58"/>
      <c r="Z47" s="12" t="s">
        <v>1</v>
      </c>
      <c r="AA47" s="14" t="s">
        <v>1</v>
      </c>
      <c r="AB47" s="27"/>
      <c r="AC47" s="3"/>
      <c r="AD47" s="3"/>
      <c r="AE47" s="2"/>
    </row>
    <row r="48" spans="1:30" ht="12.75">
      <c r="A48" s="1">
        <v>8</v>
      </c>
      <c r="B48">
        <v>12</v>
      </c>
      <c r="C48" s="5">
        <v>-1</v>
      </c>
      <c r="D48" s="58"/>
      <c r="E48" s="13" t="s">
        <v>1</v>
      </c>
      <c r="F48" s="13" t="s">
        <v>1</v>
      </c>
      <c r="G48" s="13" t="s">
        <v>1</v>
      </c>
      <c r="H48" s="14" t="s">
        <v>1</v>
      </c>
      <c r="I48" s="58"/>
      <c r="J48" s="12" t="s">
        <v>1</v>
      </c>
      <c r="K48" s="13" t="s">
        <v>1</v>
      </c>
      <c r="L48" s="20" t="s">
        <v>4</v>
      </c>
      <c r="M48" s="13" t="s">
        <v>1</v>
      </c>
      <c r="N48" s="13" t="s">
        <v>1</v>
      </c>
      <c r="O48" s="39" t="s">
        <v>4</v>
      </c>
      <c r="P48" s="58"/>
      <c r="Q48" s="30" t="s">
        <v>1</v>
      </c>
      <c r="R48" s="35" t="s">
        <v>1</v>
      </c>
      <c r="S48" s="58"/>
      <c r="T48" s="52" t="s">
        <v>1</v>
      </c>
      <c r="U48" s="58"/>
      <c r="V48" s="52" t="s">
        <v>1</v>
      </c>
      <c r="W48" s="58"/>
      <c r="X48" s="12" t="s">
        <v>1</v>
      </c>
      <c r="Y48" s="58"/>
      <c r="Z48" s="12" t="s">
        <v>1</v>
      </c>
      <c r="AA48" s="14" t="s">
        <v>1</v>
      </c>
      <c r="AB48" s="27"/>
      <c r="AC48" s="3"/>
      <c r="AD48" s="3"/>
    </row>
    <row r="49" spans="1:31" ht="12.75">
      <c r="A49" s="1">
        <v>9</v>
      </c>
      <c r="B49">
        <v>10</v>
      </c>
      <c r="C49" s="5">
        <v>-1</v>
      </c>
      <c r="D49" s="58"/>
      <c r="E49" s="13" t="s">
        <v>1</v>
      </c>
      <c r="F49" s="13" t="s">
        <v>1</v>
      </c>
      <c r="G49" s="13" t="s">
        <v>1</v>
      </c>
      <c r="H49" s="14" t="s">
        <v>1</v>
      </c>
      <c r="I49" s="58"/>
      <c r="J49" s="12" t="s">
        <v>1</v>
      </c>
      <c r="K49" s="13" t="s">
        <v>1</v>
      </c>
      <c r="L49" s="13" t="s">
        <v>1</v>
      </c>
      <c r="M49" s="13" t="s">
        <v>1</v>
      </c>
      <c r="N49" s="13" t="s">
        <v>1</v>
      </c>
      <c r="O49" s="14" t="s">
        <v>1</v>
      </c>
      <c r="P49" s="58"/>
      <c r="Q49" s="22" t="s">
        <v>4</v>
      </c>
      <c r="R49" s="20" t="s">
        <v>4</v>
      </c>
      <c r="S49" s="58"/>
      <c r="T49" s="52" t="s">
        <v>1</v>
      </c>
      <c r="U49" s="58"/>
      <c r="V49" s="52" t="s">
        <v>1</v>
      </c>
      <c r="W49" s="58"/>
      <c r="X49" s="12" t="s">
        <v>1</v>
      </c>
      <c r="Y49" s="58"/>
      <c r="Z49" s="12" t="s">
        <v>1</v>
      </c>
      <c r="AA49" s="14" t="s">
        <v>1</v>
      </c>
      <c r="AB49" s="27"/>
      <c r="AC49" s="3"/>
      <c r="AD49" s="3"/>
      <c r="AE49" s="2"/>
    </row>
    <row r="50" spans="1:31" ht="12.75">
      <c r="A50" s="1">
        <v>9</v>
      </c>
      <c r="B50">
        <v>11</v>
      </c>
      <c r="C50" s="5">
        <v>-1</v>
      </c>
      <c r="D50" s="58"/>
      <c r="E50" s="13" t="s">
        <v>1</v>
      </c>
      <c r="F50" s="13" t="s">
        <v>1</v>
      </c>
      <c r="G50" s="13" t="s">
        <v>1</v>
      </c>
      <c r="H50" s="14" t="s">
        <v>1</v>
      </c>
      <c r="I50" s="58"/>
      <c r="J50" s="12" t="s">
        <v>1</v>
      </c>
      <c r="K50" s="13" t="s">
        <v>1</v>
      </c>
      <c r="L50" s="13" t="s">
        <v>1</v>
      </c>
      <c r="M50" s="13" t="s">
        <v>1</v>
      </c>
      <c r="N50" s="13" t="s">
        <v>1</v>
      </c>
      <c r="O50" s="14" t="s">
        <v>1</v>
      </c>
      <c r="P50" s="58"/>
      <c r="Q50" s="22" t="s">
        <v>4</v>
      </c>
      <c r="R50" s="20" t="s">
        <v>4</v>
      </c>
      <c r="S50" s="58"/>
      <c r="T50" s="52" t="s">
        <v>1</v>
      </c>
      <c r="U50" s="58"/>
      <c r="V50" s="52" t="s">
        <v>1</v>
      </c>
      <c r="W50" s="58"/>
      <c r="X50" s="12" t="s">
        <v>1</v>
      </c>
      <c r="Y50" s="58"/>
      <c r="Z50" s="12" t="s">
        <v>1</v>
      </c>
      <c r="AA50" s="14" t="s">
        <v>1</v>
      </c>
      <c r="AB50" s="27"/>
      <c r="AC50" s="3"/>
      <c r="AD50" s="3"/>
      <c r="AE50" s="2"/>
    </row>
    <row r="51" spans="1:30" ht="12.75">
      <c r="A51" s="1">
        <v>9</v>
      </c>
      <c r="B51">
        <v>12</v>
      </c>
      <c r="C51" s="5">
        <v>-1</v>
      </c>
      <c r="D51" s="58"/>
      <c r="E51" s="13" t="s">
        <v>1</v>
      </c>
      <c r="F51" s="13" t="s">
        <v>1</v>
      </c>
      <c r="G51" s="13" t="s">
        <v>1</v>
      </c>
      <c r="H51" s="14" t="s">
        <v>1</v>
      </c>
      <c r="I51" s="58"/>
      <c r="J51" s="12" t="s">
        <v>1</v>
      </c>
      <c r="K51" s="13" t="s">
        <v>1</v>
      </c>
      <c r="L51" s="13" t="s">
        <v>1</v>
      </c>
      <c r="M51" s="13" t="s">
        <v>1</v>
      </c>
      <c r="N51" s="13" t="s">
        <v>1</v>
      </c>
      <c r="O51" s="14" t="s">
        <v>1</v>
      </c>
      <c r="P51" s="58"/>
      <c r="Q51" s="30" t="s">
        <v>1</v>
      </c>
      <c r="R51" s="35" t="s">
        <v>1</v>
      </c>
      <c r="S51" s="58"/>
      <c r="T51" s="52" t="s">
        <v>1</v>
      </c>
      <c r="U51" s="58"/>
      <c r="V51" s="52" t="s">
        <v>1</v>
      </c>
      <c r="W51" s="58"/>
      <c r="X51" s="12" t="s">
        <v>1</v>
      </c>
      <c r="Y51" s="58"/>
      <c r="Z51" s="12" t="s">
        <v>1</v>
      </c>
      <c r="AA51" s="14" t="s">
        <v>1</v>
      </c>
      <c r="AB51" s="27"/>
      <c r="AC51" s="3"/>
      <c r="AD51" s="3"/>
    </row>
    <row r="52" spans="1:31" ht="12.75">
      <c r="A52" s="1">
        <v>10</v>
      </c>
      <c r="B52">
        <v>11</v>
      </c>
      <c r="C52" s="5">
        <v>-1</v>
      </c>
      <c r="D52" s="58"/>
      <c r="E52" s="13" t="s">
        <v>1</v>
      </c>
      <c r="F52" s="13" t="s">
        <v>1</v>
      </c>
      <c r="G52" s="13" t="s">
        <v>1</v>
      </c>
      <c r="H52" s="14" t="s">
        <v>1</v>
      </c>
      <c r="I52" s="58"/>
      <c r="J52" s="12" t="s">
        <v>1</v>
      </c>
      <c r="K52" s="13" t="s">
        <v>1</v>
      </c>
      <c r="L52" s="13" t="s">
        <v>1</v>
      </c>
      <c r="M52" s="20" t="s">
        <v>4</v>
      </c>
      <c r="N52" s="20" t="s">
        <v>4</v>
      </c>
      <c r="O52" s="14" t="s">
        <v>1</v>
      </c>
      <c r="P52" s="58"/>
      <c r="Q52" s="22" t="s">
        <v>4</v>
      </c>
      <c r="R52" s="20" t="s">
        <v>4</v>
      </c>
      <c r="S52" s="58"/>
      <c r="T52" s="52" t="s">
        <v>1</v>
      </c>
      <c r="U52" s="58"/>
      <c r="V52" s="52" t="s">
        <v>1</v>
      </c>
      <c r="W52" s="58"/>
      <c r="X52" s="12" t="s">
        <v>1</v>
      </c>
      <c r="Y52" s="58"/>
      <c r="Z52" s="12" t="s">
        <v>1</v>
      </c>
      <c r="AA52" s="14" t="s">
        <v>1</v>
      </c>
      <c r="AB52" s="27"/>
      <c r="AC52" s="3"/>
      <c r="AD52" s="3"/>
      <c r="AE52" s="2"/>
    </row>
    <row r="53" spans="1:30" ht="12.75">
      <c r="A53" s="1">
        <v>10</v>
      </c>
      <c r="B53">
        <v>12</v>
      </c>
      <c r="C53" s="5">
        <v>-1</v>
      </c>
      <c r="D53" s="58"/>
      <c r="E53" s="13" t="s">
        <v>1</v>
      </c>
      <c r="F53" s="13" t="s">
        <v>1</v>
      </c>
      <c r="G53" s="13" t="s">
        <v>1</v>
      </c>
      <c r="H53" s="14" t="s">
        <v>1</v>
      </c>
      <c r="I53" s="58"/>
      <c r="J53" s="12" t="s">
        <v>1</v>
      </c>
      <c r="K53" s="13" t="s">
        <v>1</v>
      </c>
      <c r="L53" s="13" t="s">
        <v>1</v>
      </c>
      <c r="M53" s="20" t="s">
        <v>4</v>
      </c>
      <c r="N53" s="13" t="s">
        <v>1</v>
      </c>
      <c r="O53" s="39" t="s">
        <v>4</v>
      </c>
      <c r="P53" s="58"/>
      <c r="Q53" s="30" t="s">
        <v>1</v>
      </c>
      <c r="R53" s="35" t="s">
        <v>1</v>
      </c>
      <c r="S53" s="58"/>
      <c r="T53" s="52" t="s">
        <v>1</v>
      </c>
      <c r="U53" s="58"/>
      <c r="V53" s="52" t="s">
        <v>1</v>
      </c>
      <c r="W53" s="58"/>
      <c r="X53" s="12" t="s">
        <v>1</v>
      </c>
      <c r="Y53" s="58"/>
      <c r="Z53" s="12" t="s">
        <v>1</v>
      </c>
      <c r="AA53" s="14" t="s">
        <v>1</v>
      </c>
      <c r="AB53" s="27"/>
      <c r="AC53" s="3"/>
      <c r="AD53" s="3"/>
    </row>
    <row r="54" spans="1:30" ht="13.5" thickBot="1">
      <c r="A54" s="1">
        <v>11</v>
      </c>
      <c r="B54">
        <v>12</v>
      </c>
      <c r="C54" s="5">
        <v>-1</v>
      </c>
      <c r="D54" s="59"/>
      <c r="E54" s="24" t="s">
        <v>1</v>
      </c>
      <c r="F54" s="24" t="s">
        <v>1</v>
      </c>
      <c r="G54" s="24" t="s">
        <v>1</v>
      </c>
      <c r="H54" s="25" t="s">
        <v>1</v>
      </c>
      <c r="I54" s="59"/>
      <c r="J54" s="23" t="s">
        <v>1</v>
      </c>
      <c r="K54" s="24" t="s">
        <v>1</v>
      </c>
      <c r="L54" s="24" t="s">
        <v>1</v>
      </c>
      <c r="M54" s="24" t="s">
        <v>1</v>
      </c>
      <c r="N54" s="47" t="s">
        <v>4</v>
      </c>
      <c r="O54" s="48" t="s">
        <v>4</v>
      </c>
      <c r="P54" s="59"/>
      <c r="Q54" s="40" t="s">
        <v>1</v>
      </c>
      <c r="R54" s="51" t="s">
        <v>1</v>
      </c>
      <c r="S54" s="59"/>
      <c r="T54" s="54" t="s">
        <v>1</v>
      </c>
      <c r="U54" s="59"/>
      <c r="V54" s="54" t="s">
        <v>1</v>
      </c>
      <c r="W54" s="59"/>
      <c r="X54" s="23" t="s">
        <v>1</v>
      </c>
      <c r="Y54" s="59"/>
      <c r="Z54" s="23" t="s">
        <v>1</v>
      </c>
      <c r="AA54" s="25" t="s">
        <v>1</v>
      </c>
      <c r="AB54" s="27"/>
      <c r="AC54" s="3"/>
      <c r="AD54" s="3"/>
    </row>
    <row r="55" spans="20:30" ht="12.75">
      <c r="T55" s="31"/>
      <c r="V55" s="13"/>
      <c r="AA55" s="27"/>
      <c r="AB55" s="27"/>
      <c r="AC55" s="27"/>
      <c r="AD55" s="27"/>
    </row>
    <row r="56" spans="28:30" ht="12.75">
      <c r="AB56" s="27"/>
      <c r="AC56" s="27"/>
      <c r="AD56" s="27"/>
    </row>
    <row r="57" spans="3:30" ht="12.75">
      <c r="C57" s="27"/>
      <c r="D57" s="27"/>
      <c r="AB57" s="27"/>
      <c r="AC57" s="27"/>
      <c r="AD57" s="27"/>
    </row>
    <row r="58" spans="28:30" ht="12.75">
      <c r="AB58" s="27"/>
      <c r="AC58" s="27"/>
      <c r="AD58" s="27"/>
    </row>
    <row r="59" spans="1:30" ht="12.75">
      <c r="A59" s="27"/>
      <c r="I59" s="27"/>
      <c r="P59" s="27"/>
      <c r="S59" s="27"/>
      <c r="U59" s="27"/>
      <c r="W59" s="27"/>
      <c r="Y59" s="27"/>
      <c r="AB59" s="27"/>
      <c r="AC59" s="27"/>
      <c r="AD59" s="27"/>
    </row>
    <row r="60" spans="1:30" ht="12.75" customHeight="1">
      <c r="A60" s="41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</row>
    <row r="61" spans="1:25" ht="12.75">
      <c r="A61" s="26"/>
      <c r="B61" s="27"/>
      <c r="C61" s="27"/>
      <c r="D61" s="27"/>
      <c r="E61" s="42"/>
      <c r="F61" s="3"/>
      <c r="G61" s="43"/>
      <c r="H61" s="27"/>
      <c r="I61" s="27"/>
      <c r="J61" s="26"/>
      <c r="K61" s="27"/>
      <c r="L61" s="3"/>
      <c r="M61" s="3"/>
      <c r="N61" s="3"/>
      <c r="O61" s="43"/>
      <c r="P61" s="27"/>
      <c r="Q61" s="27"/>
      <c r="R61" s="27"/>
      <c r="S61" s="27"/>
      <c r="T61" s="27"/>
      <c r="U61" s="27"/>
      <c r="V61" s="27"/>
      <c r="W61" s="27"/>
      <c r="Y61" s="27"/>
    </row>
    <row r="62" spans="1:25" ht="12.75">
      <c r="A62" s="26"/>
      <c r="B62" s="27"/>
      <c r="C62" s="27"/>
      <c r="D62" s="27"/>
      <c r="E62" s="42"/>
      <c r="F62" s="3"/>
      <c r="G62" s="44"/>
      <c r="H62" s="27"/>
      <c r="I62" s="27"/>
      <c r="J62" s="26"/>
      <c r="K62" s="27"/>
      <c r="L62" s="3"/>
      <c r="M62" s="3"/>
      <c r="N62" s="3"/>
      <c r="O62" s="44"/>
      <c r="P62" s="27"/>
      <c r="Q62" s="27"/>
      <c r="R62" s="27"/>
      <c r="S62" s="27"/>
      <c r="T62" s="27"/>
      <c r="U62" s="27"/>
      <c r="V62" s="27"/>
      <c r="W62" s="27"/>
      <c r="Y62" s="27"/>
    </row>
    <row r="63" spans="1:25" ht="12.75">
      <c r="A63" s="26"/>
      <c r="B63" s="27"/>
      <c r="C63" s="27"/>
      <c r="D63" s="27"/>
      <c r="E63" s="42"/>
      <c r="F63" s="3"/>
      <c r="G63" s="44"/>
      <c r="H63" s="27"/>
      <c r="I63" s="27"/>
      <c r="J63" s="26"/>
      <c r="K63" s="27"/>
      <c r="L63" s="3"/>
      <c r="M63" s="3"/>
      <c r="N63" s="3"/>
      <c r="O63" s="44"/>
      <c r="P63" s="27"/>
      <c r="Q63" s="27"/>
      <c r="R63" s="27"/>
      <c r="S63" s="27"/>
      <c r="T63" s="27"/>
      <c r="U63" s="27"/>
      <c r="V63" s="27"/>
      <c r="W63" s="27"/>
      <c r="Y63" s="27"/>
    </row>
    <row r="64" spans="2:30" ht="12.75">
      <c r="B64" s="27"/>
      <c r="D64" s="27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27"/>
      <c r="AC64" s="27"/>
      <c r="AD64" s="27"/>
    </row>
    <row r="65" spans="1:30" ht="12.75">
      <c r="A65" s="27"/>
      <c r="B65" s="27"/>
      <c r="C65" s="27"/>
      <c r="D65" s="27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27"/>
      <c r="AC65" s="27"/>
      <c r="AD65" s="27"/>
    </row>
    <row r="66" spans="1:30" ht="12.75">
      <c r="A66" s="27"/>
      <c r="B66" s="27"/>
      <c r="D66" s="27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27"/>
      <c r="AC66" s="27"/>
      <c r="AD66" s="27"/>
    </row>
    <row r="67" spans="1:27" ht="12.75">
      <c r="A67" s="26"/>
      <c r="B67" s="27"/>
      <c r="D67" s="27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</row>
    <row r="68" spans="1:25" ht="12.75">
      <c r="A68" s="26"/>
      <c r="B68" s="27"/>
      <c r="C68" s="27"/>
      <c r="D68" s="27"/>
      <c r="E68" s="3"/>
      <c r="F68" s="3"/>
      <c r="G68" s="43"/>
      <c r="H68" s="31"/>
      <c r="I68" s="27"/>
      <c r="J68" s="46"/>
      <c r="K68" s="46"/>
      <c r="L68" s="46"/>
      <c r="M68" s="46"/>
      <c r="N68" s="13"/>
      <c r="O68" s="49"/>
      <c r="P68" s="27"/>
      <c r="Q68" s="31"/>
      <c r="R68" s="27"/>
      <c r="S68" s="27"/>
      <c r="T68" s="27"/>
      <c r="U68" s="27"/>
      <c r="V68" s="27"/>
      <c r="W68" s="27"/>
      <c r="Y68" s="27"/>
    </row>
    <row r="69" spans="1:25" ht="12.75">
      <c r="A69" s="26"/>
      <c r="B69" s="27"/>
      <c r="C69" s="27"/>
      <c r="D69" s="27"/>
      <c r="E69" s="61"/>
      <c r="F69" s="3"/>
      <c r="G69" s="43"/>
      <c r="H69" s="27"/>
      <c r="I69" s="27"/>
      <c r="J69" s="26"/>
      <c r="K69" s="27"/>
      <c r="L69" s="3"/>
      <c r="M69" s="3"/>
      <c r="N69" s="3"/>
      <c r="O69" s="43"/>
      <c r="P69" s="27"/>
      <c r="Q69" s="27"/>
      <c r="R69" s="27"/>
      <c r="S69" s="27"/>
      <c r="T69" s="27"/>
      <c r="U69" s="27"/>
      <c r="V69" s="27"/>
      <c r="W69" s="27"/>
      <c r="Y69" s="27"/>
    </row>
    <row r="70" spans="1:25" ht="12.75">
      <c r="A70" s="26"/>
      <c r="B70" s="27"/>
      <c r="C70" s="27"/>
      <c r="D70" s="27"/>
      <c r="E70" s="61"/>
      <c r="F70" s="3"/>
      <c r="G70" s="44"/>
      <c r="H70" s="27"/>
      <c r="I70" s="27"/>
      <c r="J70" s="26"/>
      <c r="K70" s="27"/>
      <c r="L70" s="3"/>
      <c r="M70" s="3"/>
      <c r="N70" s="27"/>
      <c r="O70" s="44"/>
      <c r="P70" s="27"/>
      <c r="Q70" s="27"/>
      <c r="R70" s="27"/>
      <c r="S70" s="27"/>
      <c r="T70" s="27"/>
      <c r="U70" s="27"/>
      <c r="V70" s="27"/>
      <c r="W70" s="27"/>
      <c r="Y70" s="27"/>
    </row>
    <row r="71" spans="1:25" ht="12.75">
      <c r="A71" s="26"/>
      <c r="B71" s="27"/>
      <c r="C71" s="27"/>
      <c r="D71" s="27"/>
      <c r="E71" s="3"/>
      <c r="F71" s="3"/>
      <c r="G71" s="44"/>
      <c r="H71" s="27"/>
      <c r="I71" s="27"/>
      <c r="J71" s="26"/>
      <c r="K71" s="27"/>
      <c r="L71" s="3"/>
      <c r="M71" s="3"/>
      <c r="N71" s="3"/>
      <c r="O71" s="44"/>
      <c r="P71" s="27"/>
      <c r="Q71" s="27"/>
      <c r="R71" s="27"/>
      <c r="S71" s="27"/>
      <c r="T71" s="27"/>
      <c r="U71" s="27"/>
      <c r="V71" s="27"/>
      <c r="W71" s="27"/>
      <c r="Y71" s="27"/>
    </row>
    <row r="72" spans="1:27" ht="12.75">
      <c r="A72" s="42"/>
      <c r="B72" s="27"/>
      <c r="C72" s="27"/>
      <c r="D72" s="27"/>
      <c r="E72" s="61"/>
      <c r="F72" s="61"/>
      <c r="G72" s="61"/>
      <c r="H72" s="61"/>
      <c r="I72" s="27"/>
      <c r="J72" s="61"/>
      <c r="K72" s="61"/>
      <c r="L72" s="61"/>
      <c r="M72" s="61"/>
      <c r="N72" s="61"/>
      <c r="O72" s="61"/>
      <c r="P72" s="27"/>
      <c r="Q72" s="61"/>
      <c r="R72" s="61"/>
      <c r="S72" s="27"/>
      <c r="T72" s="61"/>
      <c r="U72" s="27"/>
      <c r="V72" s="61"/>
      <c r="W72" s="27"/>
      <c r="X72" s="61"/>
      <c r="Y72" s="27"/>
      <c r="Z72" s="61"/>
      <c r="AA72" s="61"/>
    </row>
    <row r="73" spans="1:27" ht="12.75">
      <c r="A73" s="26"/>
      <c r="B73" s="27"/>
      <c r="C73" s="27"/>
      <c r="D73" s="27"/>
      <c r="E73" s="61"/>
      <c r="F73" s="61"/>
      <c r="G73" s="61"/>
      <c r="H73" s="61"/>
      <c r="I73" s="27"/>
      <c r="J73" s="61"/>
      <c r="K73" s="61"/>
      <c r="L73" s="61"/>
      <c r="M73" s="61"/>
      <c r="N73" s="61"/>
      <c r="O73" s="61"/>
      <c r="P73" s="27"/>
      <c r="Q73" s="61"/>
      <c r="R73" s="61"/>
      <c r="S73" s="27"/>
      <c r="T73" s="61"/>
      <c r="U73" s="27"/>
      <c r="V73" s="61"/>
      <c r="W73" s="27"/>
      <c r="X73" s="61"/>
      <c r="Y73" s="27"/>
      <c r="Z73" s="61"/>
      <c r="AA73" s="61"/>
    </row>
    <row r="74" spans="1:27" ht="12.75">
      <c r="A74" s="26"/>
      <c r="B74" s="27"/>
      <c r="C74" s="27"/>
      <c r="D74" s="27"/>
      <c r="E74" s="61"/>
      <c r="F74" s="61"/>
      <c r="G74" s="61"/>
      <c r="H74" s="61"/>
      <c r="I74" s="27"/>
      <c r="J74" s="61"/>
      <c r="K74" s="61"/>
      <c r="L74" s="61"/>
      <c r="M74" s="61"/>
      <c r="N74" s="61"/>
      <c r="O74" s="61"/>
      <c r="P74" s="27"/>
      <c r="Q74" s="61"/>
      <c r="R74" s="61"/>
      <c r="S74" s="27"/>
      <c r="T74" s="61"/>
      <c r="U74" s="27"/>
      <c r="V74" s="61"/>
      <c r="W74" s="27"/>
      <c r="X74" s="61"/>
      <c r="Y74" s="27"/>
      <c r="Z74" s="61"/>
      <c r="AA74" s="61"/>
    </row>
    <row r="75" spans="1:27" ht="12.75">
      <c r="A75" s="26"/>
      <c r="B75" s="27"/>
      <c r="C75" s="27"/>
      <c r="D75" s="27"/>
      <c r="E75" s="61"/>
      <c r="F75" s="61"/>
      <c r="G75" s="61"/>
      <c r="H75" s="61"/>
      <c r="I75" s="27"/>
      <c r="J75" s="61"/>
      <c r="K75" s="61"/>
      <c r="L75" s="61"/>
      <c r="M75" s="61"/>
      <c r="N75" s="61"/>
      <c r="O75" s="61"/>
      <c r="P75" s="27"/>
      <c r="Q75" s="61"/>
      <c r="R75" s="61"/>
      <c r="S75" s="27"/>
      <c r="T75" s="61"/>
      <c r="U75" s="27"/>
      <c r="V75" s="61"/>
      <c r="W75" s="27"/>
      <c r="X75" s="61"/>
      <c r="Y75" s="27"/>
      <c r="Z75" s="61"/>
      <c r="AA75" s="61"/>
    </row>
    <row r="76" spans="1:25" ht="12.75">
      <c r="A76" s="26"/>
      <c r="B76" s="27"/>
      <c r="C76" s="27"/>
      <c r="D76" s="27"/>
      <c r="E76" s="3"/>
      <c r="F76" s="3"/>
      <c r="G76" s="43"/>
      <c r="H76" s="27"/>
      <c r="I76" s="27"/>
      <c r="J76" s="26"/>
      <c r="K76" s="27"/>
      <c r="L76" s="3"/>
      <c r="M76" s="3"/>
      <c r="N76" s="3"/>
      <c r="O76" s="43"/>
      <c r="P76" s="27"/>
      <c r="Q76" s="27"/>
      <c r="R76" s="27"/>
      <c r="S76" s="27"/>
      <c r="T76" s="27"/>
      <c r="U76" s="27"/>
      <c r="V76" s="27"/>
      <c r="W76" s="27"/>
      <c r="Y76" s="27"/>
    </row>
    <row r="77" spans="1:27" ht="12.75">
      <c r="A77" s="42"/>
      <c r="B77" s="27"/>
      <c r="C77" s="27"/>
      <c r="D77" s="27"/>
      <c r="E77" s="61"/>
      <c r="F77" s="61"/>
      <c r="G77" s="61"/>
      <c r="H77" s="61"/>
      <c r="I77" s="27"/>
      <c r="J77" s="61"/>
      <c r="K77" s="61"/>
      <c r="L77" s="61"/>
      <c r="M77" s="61"/>
      <c r="N77" s="61"/>
      <c r="O77" s="61"/>
      <c r="P77" s="27"/>
      <c r="Q77" s="61"/>
      <c r="R77" s="61"/>
      <c r="S77" s="27"/>
      <c r="T77" s="61"/>
      <c r="U77" s="27"/>
      <c r="V77" s="61"/>
      <c r="W77" s="27"/>
      <c r="X77" s="61"/>
      <c r="Y77" s="27"/>
      <c r="Z77" s="61"/>
      <c r="AA77" s="61"/>
    </row>
    <row r="78" spans="1:27" ht="12.75">
      <c r="A78" s="26"/>
      <c r="B78" s="27"/>
      <c r="C78" s="27"/>
      <c r="D78" s="27"/>
      <c r="E78" s="61"/>
      <c r="F78" s="61"/>
      <c r="G78" s="61"/>
      <c r="H78" s="61"/>
      <c r="I78" s="27"/>
      <c r="J78" s="61"/>
      <c r="K78" s="61"/>
      <c r="L78" s="61"/>
      <c r="M78" s="61"/>
      <c r="N78" s="61"/>
      <c r="O78" s="61"/>
      <c r="P78" s="27"/>
      <c r="Q78" s="61"/>
      <c r="R78" s="61"/>
      <c r="S78" s="27"/>
      <c r="T78" s="61"/>
      <c r="U78" s="27"/>
      <c r="V78" s="61"/>
      <c r="W78" s="27"/>
      <c r="X78" s="61"/>
      <c r="Y78" s="27"/>
      <c r="Z78" s="61"/>
      <c r="AA78" s="61"/>
    </row>
    <row r="79" spans="1:25" ht="12.75">
      <c r="A79" s="26"/>
      <c r="B79" s="27"/>
      <c r="C79" s="27"/>
      <c r="D79" s="27"/>
      <c r="E79" s="3"/>
      <c r="F79" s="3"/>
      <c r="G79" s="44"/>
      <c r="H79" s="27"/>
      <c r="I79" s="27"/>
      <c r="J79" s="26"/>
      <c r="K79" s="27"/>
      <c r="L79" s="3"/>
      <c r="M79" s="3"/>
      <c r="N79" s="27"/>
      <c r="O79" s="44"/>
      <c r="P79" s="27"/>
      <c r="Q79" s="27"/>
      <c r="R79" s="27"/>
      <c r="S79" s="27"/>
      <c r="T79" s="27"/>
      <c r="U79" s="27"/>
      <c r="V79" s="27"/>
      <c r="W79" s="27"/>
      <c r="Y79" s="27"/>
    </row>
    <row r="80" spans="1:25" ht="12.75">
      <c r="A80" s="26"/>
      <c r="B80" s="27"/>
      <c r="C80" s="27"/>
      <c r="D80" s="27"/>
      <c r="E80" s="61"/>
      <c r="F80" s="3"/>
      <c r="G80" s="43"/>
      <c r="H80" s="27"/>
      <c r="I80" s="27"/>
      <c r="J80" s="26"/>
      <c r="K80" s="27"/>
      <c r="L80" s="3"/>
      <c r="M80" s="3"/>
      <c r="N80" s="3"/>
      <c r="O80" s="43"/>
      <c r="P80" s="27"/>
      <c r="Q80" s="27"/>
      <c r="R80" s="27"/>
      <c r="S80" s="27"/>
      <c r="T80" s="27"/>
      <c r="U80" s="27"/>
      <c r="V80" s="27"/>
      <c r="W80" s="27"/>
      <c r="Y80" s="27"/>
    </row>
    <row r="81" spans="1:25" ht="12.75">
      <c r="A81" s="26"/>
      <c r="B81" s="27"/>
      <c r="C81" s="27"/>
      <c r="D81" s="27"/>
      <c r="E81" s="3"/>
      <c r="F81" s="3"/>
      <c r="G81" s="3"/>
      <c r="H81" s="27"/>
      <c r="I81" s="27"/>
      <c r="J81" s="26"/>
      <c r="K81" s="27"/>
      <c r="L81" s="3"/>
      <c r="M81" s="3"/>
      <c r="N81" s="27"/>
      <c r="O81" s="3"/>
      <c r="P81" s="27"/>
      <c r="Q81" s="27"/>
      <c r="R81" s="27"/>
      <c r="S81" s="27"/>
      <c r="T81" s="27"/>
      <c r="U81" s="27"/>
      <c r="V81" s="27"/>
      <c r="W81" s="27"/>
      <c r="Y81" s="27"/>
    </row>
    <row r="82" spans="1:25" ht="13.5" thickBot="1">
      <c r="A82" s="26"/>
      <c r="B82" s="27"/>
      <c r="C82" s="27"/>
      <c r="D82" s="27"/>
      <c r="E82" s="3"/>
      <c r="F82" s="3"/>
      <c r="G82" s="43"/>
      <c r="H82" s="27"/>
      <c r="I82" s="27"/>
      <c r="J82" s="26"/>
      <c r="K82" s="27"/>
      <c r="L82" s="3"/>
      <c r="M82" s="3"/>
      <c r="N82" s="3"/>
      <c r="O82" s="43"/>
      <c r="P82" s="27"/>
      <c r="Q82" s="27"/>
      <c r="R82" s="27"/>
      <c r="S82" s="27"/>
      <c r="T82" s="27"/>
      <c r="U82" s="27"/>
      <c r="V82" s="27"/>
      <c r="W82" s="27"/>
      <c r="Y82" s="27"/>
    </row>
    <row r="83" spans="3:25" ht="15.75" thickBot="1">
      <c r="C83" s="63"/>
      <c r="D83" s="27"/>
      <c r="E83" s="3"/>
      <c r="F83" s="3"/>
      <c r="G83" s="43"/>
      <c r="H83" s="27"/>
      <c r="I83" s="27"/>
      <c r="J83" s="26"/>
      <c r="K83" s="27"/>
      <c r="L83" s="3"/>
      <c r="M83" s="3"/>
      <c r="N83" s="3"/>
      <c r="O83" s="43"/>
      <c r="P83" s="27"/>
      <c r="Q83" s="27"/>
      <c r="R83" s="27"/>
      <c r="S83" s="27"/>
      <c r="T83" s="27"/>
      <c r="U83" s="27"/>
      <c r="V83" s="27"/>
      <c r="W83" s="27"/>
      <c r="Y83" s="27"/>
    </row>
    <row r="84" spans="1:29" ht="12.75">
      <c r="A84" s="1"/>
      <c r="C84" s="62"/>
      <c r="D84" s="27"/>
      <c r="E84" s="61"/>
      <c r="F84" s="61"/>
      <c r="G84" s="61"/>
      <c r="H84" s="61"/>
      <c r="I84" s="27"/>
      <c r="J84" s="61"/>
      <c r="K84" s="61"/>
      <c r="L84" s="61"/>
      <c r="M84" s="61"/>
      <c r="N84" s="61"/>
      <c r="O84" s="61"/>
      <c r="P84" s="27"/>
      <c r="Q84" s="61"/>
      <c r="R84" s="61"/>
      <c r="S84" s="27"/>
      <c r="T84" s="61"/>
      <c r="U84" s="27"/>
      <c r="V84" s="61"/>
      <c r="W84" s="27"/>
      <c r="X84" s="61"/>
      <c r="Y84" s="27"/>
      <c r="Z84" s="61"/>
      <c r="AA84" s="61"/>
      <c r="AC84" s="64"/>
    </row>
    <row r="85" spans="1:29" ht="12.75">
      <c r="A85" s="1"/>
      <c r="C85" s="5"/>
      <c r="D85" s="27"/>
      <c r="E85" s="61"/>
      <c r="F85" s="61"/>
      <c r="G85" s="61"/>
      <c r="H85" s="61"/>
      <c r="I85" s="27"/>
      <c r="J85" s="61"/>
      <c r="K85" s="61"/>
      <c r="L85" s="61"/>
      <c r="M85" s="61"/>
      <c r="N85" s="61"/>
      <c r="O85" s="61"/>
      <c r="P85" s="27"/>
      <c r="Q85" s="61"/>
      <c r="R85" s="61"/>
      <c r="S85" s="27"/>
      <c r="T85" s="61"/>
      <c r="U85" s="27"/>
      <c r="V85" s="61"/>
      <c r="W85" s="27"/>
      <c r="X85" s="61"/>
      <c r="Y85" s="27"/>
      <c r="Z85" s="61"/>
      <c r="AA85" s="61"/>
      <c r="AC85" s="64"/>
    </row>
    <row r="86" spans="1:29" ht="12.75">
      <c r="A86" s="1"/>
      <c r="C86" s="62"/>
      <c r="D86" s="27"/>
      <c r="E86" s="61"/>
      <c r="F86" s="61"/>
      <c r="G86" s="61"/>
      <c r="H86" s="61"/>
      <c r="I86" s="27"/>
      <c r="J86" s="61"/>
      <c r="K86" s="61"/>
      <c r="L86" s="61"/>
      <c r="M86" s="61"/>
      <c r="N86" s="61"/>
      <c r="O86" s="61"/>
      <c r="P86" s="27"/>
      <c r="Q86" s="61"/>
      <c r="R86" s="61"/>
      <c r="S86" s="27"/>
      <c r="T86" s="61"/>
      <c r="U86" s="27"/>
      <c r="V86" s="61"/>
      <c r="W86" s="27"/>
      <c r="X86" s="61"/>
      <c r="Y86" s="27"/>
      <c r="Z86" s="61"/>
      <c r="AA86" s="61"/>
      <c r="AC86" s="64"/>
    </row>
    <row r="87" spans="1:29" ht="12.75">
      <c r="A87" s="1"/>
      <c r="C87" s="62"/>
      <c r="D87" s="27"/>
      <c r="E87" s="61"/>
      <c r="F87" s="61"/>
      <c r="G87" s="61"/>
      <c r="H87" s="61"/>
      <c r="I87" s="27"/>
      <c r="J87" s="61"/>
      <c r="K87" s="61"/>
      <c r="L87" s="61"/>
      <c r="M87" s="61"/>
      <c r="N87" s="61"/>
      <c r="O87" s="61"/>
      <c r="P87" s="27"/>
      <c r="Q87" s="61"/>
      <c r="R87" s="61"/>
      <c r="S87" s="27"/>
      <c r="T87" s="61"/>
      <c r="U87" s="27"/>
      <c r="V87" s="61"/>
      <c r="W87" s="27"/>
      <c r="X87" s="61"/>
      <c r="Y87" s="27"/>
      <c r="Z87" s="61"/>
      <c r="AA87" s="61"/>
      <c r="AC87" s="64"/>
    </row>
    <row r="88" spans="1:29" ht="12.75">
      <c r="A88" s="1"/>
      <c r="C88" s="62"/>
      <c r="D88" s="27"/>
      <c r="E88" s="61"/>
      <c r="F88" s="61"/>
      <c r="G88" s="61"/>
      <c r="H88" s="61"/>
      <c r="I88" s="27"/>
      <c r="J88" s="61"/>
      <c r="K88" s="61"/>
      <c r="L88" s="61"/>
      <c r="M88" s="61"/>
      <c r="N88" s="61"/>
      <c r="O88" s="61"/>
      <c r="P88" s="27"/>
      <c r="Q88" s="61"/>
      <c r="R88" s="61"/>
      <c r="S88" s="27"/>
      <c r="T88" s="61"/>
      <c r="U88" s="27"/>
      <c r="V88" s="61"/>
      <c r="W88" s="27"/>
      <c r="X88" s="61"/>
      <c r="Y88" s="27"/>
      <c r="Z88" s="61"/>
      <c r="AA88" s="61"/>
      <c r="AC88" s="64"/>
    </row>
    <row r="89" spans="1:29" ht="12.75">
      <c r="A89" s="1"/>
      <c r="C89" s="62"/>
      <c r="D89" s="27"/>
      <c r="E89" s="61"/>
      <c r="F89" s="61"/>
      <c r="G89" s="61"/>
      <c r="H89" s="61"/>
      <c r="I89" s="27"/>
      <c r="J89" s="61"/>
      <c r="K89" s="61"/>
      <c r="L89" s="61"/>
      <c r="M89" s="61"/>
      <c r="N89" s="61"/>
      <c r="O89" s="61"/>
      <c r="P89" s="27"/>
      <c r="Q89" s="61"/>
      <c r="R89" s="61"/>
      <c r="S89" s="27"/>
      <c r="T89" s="61"/>
      <c r="U89" s="27"/>
      <c r="V89" s="61"/>
      <c r="W89" s="27"/>
      <c r="X89" s="61"/>
      <c r="Y89" s="27"/>
      <c r="Z89" s="61"/>
      <c r="AA89" s="61"/>
      <c r="AC89" s="64"/>
    </row>
    <row r="90" spans="1:29" ht="12.75">
      <c r="A90" s="1"/>
      <c r="C90" s="5"/>
      <c r="D90" s="27"/>
      <c r="E90" s="61"/>
      <c r="F90" s="61"/>
      <c r="G90" s="61"/>
      <c r="H90" s="61"/>
      <c r="I90" s="27"/>
      <c r="J90" s="61"/>
      <c r="K90" s="61"/>
      <c r="L90" s="61"/>
      <c r="M90" s="61"/>
      <c r="N90" s="61"/>
      <c r="O90" s="61"/>
      <c r="P90" s="27"/>
      <c r="Q90" s="61"/>
      <c r="R90" s="61"/>
      <c r="S90" s="27"/>
      <c r="T90" s="61"/>
      <c r="U90" s="27"/>
      <c r="V90" s="61"/>
      <c r="W90" s="27"/>
      <c r="X90" s="61"/>
      <c r="Y90" s="27"/>
      <c r="Z90" s="61"/>
      <c r="AA90" s="61"/>
      <c r="AC90" s="64"/>
    </row>
    <row r="91" spans="1:29" ht="12.75">
      <c r="A91" s="1"/>
      <c r="C91" s="62"/>
      <c r="D91" s="27"/>
      <c r="E91" s="61"/>
      <c r="F91" s="61"/>
      <c r="G91" s="61"/>
      <c r="H91" s="61"/>
      <c r="I91" s="27"/>
      <c r="J91" s="61"/>
      <c r="K91" s="61"/>
      <c r="L91" s="61"/>
      <c r="M91" s="61"/>
      <c r="N91" s="61"/>
      <c r="O91" s="61"/>
      <c r="P91" s="27"/>
      <c r="Q91" s="61"/>
      <c r="R91" s="61"/>
      <c r="S91" s="27"/>
      <c r="T91" s="61"/>
      <c r="U91" s="27"/>
      <c r="V91" s="61"/>
      <c r="W91" s="27"/>
      <c r="X91" s="61"/>
      <c r="Y91" s="27"/>
      <c r="Z91" s="61"/>
      <c r="AA91" s="61"/>
      <c r="AC91" s="64"/>
    </row>
    <row r="92" spans="1:29" ht="12.75">
      <c r="A92" s="1"/>
      <c r="C92" s="5"/>
      <c r="D92" s="27"/>
      <c r="E92" s="61"/>
      <c r="F92" s="61"/>
      <c r="G92" s="61"/>
      <c r="H92" s="61"/>
      <c r="I92" s="27"/>
      <c r="J92" s="61"/>
      <c r="K92" s="61"/>
      <c r="L92" s="61"/>
      <c r="M92" s="61"/>
      <c r="N92" s="61"/>
      <c r="O92" s="61"/>
      <c r="P92" s="27"/>
      <c r="Q92" s="61"/>
      <c r="R92" s="61"/>
      <c r="S92" s="27"/>
      <c r="T92" s="61"/>
      <c r="U92" s="27"/>
      <c r="V92" s="61"/>
      <c r="W92" s="27"/>
      <c r="X92" s="61"/>
      <c r="Y92" s="27"/>
      <c r="Z92" s="61"/>
      <c r="AA92" s="61"/>
      <c r="AC92" s="64"/>
    </row>
    <row r="93" spans="1:29" ht="12.75">
      <c r="A93" s="1"/>
      <c r="C93" s="62"/>
      <c r="D93" s="27"/>
      <c r="E93" s="61"/>
      <c r="F93" s="61"/>
      <c r="G93" s="61"/>
      <c r="H93" s="61"/>
      <c r="I93" s="27"/>
      <c r="J93" s="61"/>
      <c r="K93" s="61"/>
      <c r="L93" s="61"/>
      <c r="M93" s="61"/>
      <c r="N93" s="61"/>
      <c r="O93" s="61"/>
      <c r="P93" s="27"/>
      <c r="Q93" s="61"/>
      <c r="R93" s="61"/>
      <c r="S93" s="27"/>
      <c r="T93" s="61"/>
      <c r="U93" s="27"/>
      <c r="V93" s="61"/>
      <c r="W93" s="27"/>
      <c r="X93" s="61"/>
      <c r="Y93" s="27"/>
      <c r="Z93" s="61"/>
      <c r="AA93" s="61"/>
      <c r="AC93" s="64"/>
    </row>
    <row r="94" spans="1:29" ht="12.75">
      <c r="A94" s="1"/>
      <c r="C94" s="5"/>
      <c r="D94" s="27"/>
      <c r="E94" s="61"/>
      <c r="F94" s="61"/>
      <c r="G94" s="61"/>
      <c r="H94" s="61"/>
      <c r="I94" s="27"/>
      <c r="J94" s="61"/>
      <c r="K94" s="61"/>
      <c r="L94" s="61"/>
      <c r="M94" s="61"/>
      <c r="N94" s="61"/>
      <c r="O94" s="61"/>
      <c r="P94" s="27"/>
      <c r="Q94" s="61"/>
      <c r="R94" s="61"/>
      <c r="S94" s="27"/>
      <c r="T94" s="61"/>
      <c r="U94" s="27"/>
      <c r="V94" s="61"/>
      <c r="W94" s="27"/>
      <c r="X94" s="61"/>
      <c r="Y94" s="27"/>
      <c r="Z94" s="61"/>
      <c r="AA94" s="61"/>
      <c r="AC94" s="64"/>
    </row>
    <row r="95" spans="1:29" ht="12.75">
      <c r="A95" s="1"/>
      <c r="C95" s="5"/>
      <c r="D95" s="27"/>
      <c r="E95" s="61"/>
      <c r="F95" s="61"/>
      <c r="G95" s="61"/>
      <c r="H95" s="61"/>
      <c r="I95" s="27"/>
      <c r="J95" s="61"/>
      <c r="K95" s="61"/>
      <c r="L95" s="61"/>
      <c r="M95" s="61"/>
      <c r="N95" s="61"/>
      <c r="O95" s="61"/>
      <c r="P95" s="27"/>
      <c r="Q95" s="61"/>
      <c r="R95" s="61"/>
      <c r="S95" s="27"/>
      <c r="T95" s="61"/>
      <c r="U95" s="27"/>
      <c r="V95" s="61"/>
      <c r="W95" s="27"/>
      <c r="X95" s="61"/>
      <c r="Y95" s="27"/>
      <c r="Z95" s="61"/>
      <c r="AA95" s="61"/>
      <c r="AC95" s="64"/>
    </row>
    <row r="96" spans="1:29" ht="12.75">
      <c r="A96" s="1"/>
      <c r="C96" s="5"/>
      <c r="D96" s="27"/>
      <c r="E96" s="61"/>
      <c r="F96" s="61"/>
      <c r="G96" s="61"/>
      <c r="H96" s="61"/>
      <c r="I96" s="27"/>
      <c r="J96" s="61"/>
      <c r="K96" s="61"/>
      <c r="L96" s="61"/>
      <c r="M96" s="61"/>
      <c r="N96" s="61"/>
      <c r="O96" s="61"/>
      <c r="P96" s="27"/>
      <c r="Q96" s="61"/>
      <c r="R96" s="61"/>
      <c r="S96" s="27"/>
      <c r="T96" s="61"/>
      <c r="U96" s="27"/>
      <c r="V96" s="61"/>
      <c r="W96" s="27"/>
      <c r="X96" s="61"/>
      <c r="Y96" s="27"/>
      <c r="Z96" s="61"/>
      <c r="AA96" s="61"/>
      <c r="AC96" s="64"/>
    </row>
    <row r="97" spans="1:29" ht="12.75">
      <c r="A97" s="1"/>
      <c r="C97" s="62"/>
      <c r="D97" s="27"/>
      <c r="E97" s="61"/>
      <c r="F97" s="61"/>
      <c r="G97" s="61"/>
      <c r="H97" s="61"/>
      <c r="I97" s="27"/>
      <c r="J97" s="61"/>
      <c r="K97" s="61"/>
      <c r="L97" s="61"/>
      <c r="M97" s="61"/>
      <c r="N97" s="61"/>
      <c r="O97" s="61"/>
      <c r="P97" s="27"/>
      <c r="Q97" s="61"/>
      <c r="R97" s="61"/>
      <c r="S97" s="27"/>
      <c r="T97" s="61"/>
      <c r="U97" s="27"/>
      <c r="V97" s="61"/>
      <c r="W97" s="27"/>
      <c r="X97" s="61"/>
      <c r="Y97" s="27"/>
      <c r="Z97" s="61"/>
      <c r="AA97" s="61"/>
      <c r="AC97" s="64"/>
    </row>
    <row r="98" spans="1:29" ht="12.75">
      <c r="A98" s="1"/>
      <c r="C98" s="62"/>
      <c r="D98" s="27"/>
      <c r="E98" s="61"/>
      <c r="F98" s="61"/>
      <c r="G98" s="61"/>
      <c r="H98" s="61"/>
      <c r="I98" s="27"/>
      <c r="J98" s="61"/>
      <c r="K98" s="61"/>
      <c r="L98" s="61"/>
      <c r="M98" s="61"/>
      <c r="N98" s="61"/>
      <c r="O98" s="61"/>
      <c r="P98" s="27"/>
      <c r="Q98" s="61"/>
      <c r="R98" s="61"/>
      <c r="S98" s="27"/>
      <c r="T98" s="61"/>
      <c r="U98" s="27"/>
      <c r="V98" s="61"/>
      <c r="W98" s="27"/>
      <c r="X98" s="61"/>
      <c r="Y98" s="27"/>
      <c r="Z98" s="61"/>
      <c r="AA98" s="61"/>
      <c r="AC98" s="64"/>
    </row>
    <row r="99" spans="1:29" ht="12.75">
      <c r="A99" s="1"/>
      <c r="C99" s="5"/>
      <c r="D99" s="27"/>
      <c r="E99" s="61"/>
      <c r="F99" s="61"/>
      <c r="G99" s="61"/>
      <c r="H99" s="61"/>
      <c r="I99" s="27"/>
      <c r="J99" s="61"/>
      <c r="K99" s="61"/>
      <c r="L99" s="61"/>
      <c r="M99" s="61"/>
      <c r="N99" s="61"/>
      <c r="O99" s="61"/>
      <c r="P99" s="27"/>
      <c r="Q99" s="61"/>
      <c r="R99" s="61"/>
      <c r="S99" s="27"/>
      <c r="T99" s="61"/>
      <c r="U99" s="27"/>
      <c r="V99" s="61"/>
      <c r="W99" s="27"/>
      <c r="X99" s="61"/>
      <c r="Y99" s="27"/>
      <c r="Z99" s="61"/>
      <c r="AA99" s="61"/>
      <c r="AC99" s="64"/>
    </row>
    <row r="100" spans="1:29" ht="12.75">
      <c r="A100" s="1"/>
      <c r="C100" s="62"/>
      <c r="D100" s="27"/>
      <c r="E100" s="61"/>
      <c r="F100" s="61"/>
      <c r="G100" s="61"/>
      <c r="H100" s="61"/>
      <c r="I100" s="27"/>
      <c r="J100" s="61"/>
      <c r="K100" s="61"/>
      <c r="L100" s="61"/>
      <c r="M100" s="61"/>
      <c r="N100" s="61"/>
      <c r="O100" s="61"/>
      <c r="P100" s="27"/>
      <c r="Q100" s="61"/>
      <c r="R100" s="61"/>
      <c r="S100" s="27"/>
      <c r="T100" s="61"/>
      <c r="U100" s="27"/>
      <c r="V100" s="61"/>
      <c r="W100" s="27"/>
      <c r="X100" s="61"/>
      <c r="Y100" s="27"/>
      <c r="Z100" s="61"/>
      <c r="AA100" s="61"/>
      <c r="AC100" s="64"/>
    </row>
    <row r="101" spans="1:29" ht="12.75">
      <c r="A101" s="1"/>
      <c r="C101" s="5"/>
      <c r="D101" s="27"/>
      <c r="E101" s="61"/>
      <c r="F101" s="61"/>
      <c r="G101" s="61"/>
      <c r="H101" s="61"/>
      <c r="I101" s="27"/>
      <c r="J101" s="61"/>
      <c r="K101" s="61"/>
      <c r="L101" s="61"/>
      <c r="M101" s="61"/>
      <c r="N101" s="61"/>
      <c r="O101" s="61"/>
      <c r="P101" s="27"/>
      <c r="Q101" s="61"/>
      <c r="R101" s="61"/>
      <c r="S101" s="27"/>
      <c r="T101" s="61"/>
      <c r="U101" s="27"/>
      <c r="V101" s="61"/>
      <c r="W101" s="27"/>
      <c r="X101" s="61"/>
      <c r="Y101" s="27"/>
      <c r="Z101" s="61"/>
      <c r="AA101" s="61"/>
      <c r="AC101" s="64"/>
    </row>
    <row r="102" spans="1:29" ht="12.75">
      <c r="A102" s="1"/>
      <c r="C102" s="5"/>
      <c r="D102" s="27"/>
      <c r="E102" s="61"/>
      <c r="F102" s="61"/>
      <c r="G102" s="61"/>
      <c r="H102" s="61"/>
      <c r="I102" s="27"/>
      <c r="J102" s="61"/>
      <c r="K102" s="61"/>
      <c r="L102" s="61"/>
      <c r="M102" s="61"/>
      <c r="N102" s="61"/>
      <c r="O102" s="61"/>
      <c r="P102" s="27"/>
      <c r="Q102" s="61"/>
      <c r="R102" s="61"/>
      <c r="S102" s="27"/>
      <c r="T102" s="61"/>
      <c r="U102" s="27"/>
      <c r="V102" s="61"/>
      <c r="W102" s="27"/>
      <c r="X102" s="61"/>
      <c r="Y102" s="27"/>
      <c r="Z102" s="61"/>
      <c r="AA102" s="61"/>
      <c r="AC102" s="64"/>
    </row>
    <row r="103" spans="1:29" ht="12.75">
      <c r="A103" s="1"/>
      <c r="C103" s="5"/>
      <c r="D103" s="27"/>
      <c r="E103" s="61"/>
      <c r="F103" s="61"/>
      <c r="G103" s="61"/>
      <c r="H103" s="61"/>
      <c r="I103" s="27"/>
      <c r="J103" s="61"/>
      <c r="K103" s="61"/>
      <c r="L103" s="61"/>
      <c r="M103" s="61"/>
      <c r="N103" s="61"/>
      <c r="O103" s="61"/>
      <c r="P103" s="27"/>
      <c r="Q103" s="61"/>
      <c r="R103" s="61"/>
      <c r="S103" s="27"/>
      <c r="T103" s="61"/>
      <c r="U103" s="27"/>
      <c r="V103" s="61"/>
      <c r="W103" s="27"/>
      <c r="X103" s="61"/>
      <c r="Y103" s="27"/>
      <c r="Z103" s="61"/>
      <c r="AA103" s="61"/>
      <c r="AC103" s="64"/>
    </row>
    <row r="104" spans="1:29" ht="12.75">
      <c r="A104" s="1"/>
      <c r="C104" s="5"/>
      <c r="D104" s="27"/>
      <c r="E104" s="61"/>
      <c r="F104" s="61"/>
      <c r="G104" s="61"/>
      <c r="H104" s="61"/>
      <c r="I104" s="27"/>
      <c r="J104" s="61"/>
      <c r="K104" s="61"/>
      <c r="L104" s="61"/>
      <c r="M104" s="61"/>
      <c r="N104" s="61"/>
      <c r="O104" s="61"/>
      <c r="P104" s="27"/>
      <c r="Q104" s="61"/>
      <c r="R104" s="61"/>
      <c r="S104" s="27"/>
      <c r="T104" s="61"/>
      <c r="U104" s="27"/>
      <c r="V104" s="61"/>
      <c r="W104" s="27"/>
      <c r="X104" s="61"/>
      <c r="Y104" s="27"/>
      <c r="Z104" s="61"/>
      <c r="AA104" s="61"/>
      <c r="AC104" s="64"/>
    </row>
    <row r="105" spans="1:29" ht="12.75">
      <c r="A105" s="1"/>
      <c r="C105" s="62"/>
      <c r="D105" s="27"/>
      <c r="E105" s="61"/>
      <c r="F105" s="61"/>
      <c r="G105" s="61"/>
      <c r="H105" s="61"/>
      <c r="I105" s="27"/>
      <c r="J105" s="61"/>
      <c r="K105" s="61"/>
      <c r="L105" s="61"/>
      <c r="M105" s="61"/>
      <c r="N105" s="61"/>
      <c r="O105" s="61"/>
      <c r="P105" s="27"/>
      <c r="Q105" s="61"/>
      <c r="R105" s="61"/>
      <c r="S105" s="27"/>
      <c r="T105" s="61"/>
      <c r="U105" s="27"/>
      <c r="V105" s="61"/>
      <c r="W105" s="27"/>
      <c r="X105" s="61"/>
      <c r="Y105" s="27"/>
      <c r="Z105" s="61"/>
      <c r="AA105" s="61"/>
      <c r="AC105" s="64"/>
    </row>
    <row r="106" spans="1:29" ht="12.75">
      <c r="A106" s="1"/>
      <c r="C106" s="62"/>
      <c r="D106" s="27"/>
      <c r="E106" s="61"/>
      <c r="F106" s="61"/>
      <c r="G106" s="61"/>
      <c r="H106" s="61"/>
      <c r="I106" s="27"/>
      <c r="J106" s="61"/>
      <c r="K106" s="61"/>
      <c r="L106" s="61"/>
      <c r="M106" s="61"/>
      <c r="N106" s="61"/>
      <c r="O106" s="61"/>
      <c r="P106" s="27"/>
      <c r="Q106" s="61"/>
      <c r="R106" s="61"/>
      <c r="S106" s="27"/>
      <c r="T106" s="61"/>
      <c r="U106" s="27"/>
      <c r="V106" s="61"/>
      <c r="W106" s="27"/>
      <c r="X106" s="61"/>
      <c r="Y106" s="27"/>
      <c r="Z106" s="61"/>
      <c r="AA106" s="61"/>
      <c r="AC106" s="64"/>
    </row>
    <row r="107" spans="1:29" ht="12.75">
      <c r="A107" s="1"/>
      <c r="C107" s="62"/>
      <c r="D107" s="27"/>
      <c r="E107" s="61"/>
      <c r="F107" s="61"/>
      <c r="G107" s="61"/>
      <c r="H107" s="61"/>
      <c r="I107" s="27"/>
      <c r="J107" s="61"/>
      <c r="K107" s="61"/>
      <c r="L107" s="61"/>
      <c r="M107" s="61"/>
      <c r="N107" s="61"/>
      <c r="O107" s="61"/>
      <c r="P107" s="27"/>
      <c r="Q107" s="61"/>
      <c r="R107" s="61"/>
      <c r="S107" s="27"/>
      <c r="T107" s="61"/>
      <c r="U107" s="27"/>
      <c r="V107" s="61"/>
      <c r="W107" s="27"/>
      <c r="X107" s="61"/>
      <c r="Y107" s="27"/>
      <c r="Z107" s="61"/>
      <c r="AA107" s="61"/>
      <c r="AC107" s="64"/>
    </row>
    <row r="108" spans="1:29" ht="12.75">
      <c r="A108" s="1"/>
      <c r="C108" s="5"/>
      <c r="D108" s="27"/>
      <c r="E108" s="61"/>
      <c r="F108" s="61"/>
      <c r="G108" s="61"/>
      <c r="H108" s="61"/>
      <c r="I108" s="27"/>
      <c r="J108" s="61"/>
      <c r="K108" s="61"/>
      <c r="L108" s="61"/>
      <c r="M108" s="61"/>
      <c r="N108" s="61"/>
      <c r="O108" s="61"/>
      <c r="P108" s="27"/>
      <c r="Q108" s="61"/>
      <c r="R108" s="61"/>
      <c r="S108" s="27"/>
      <c r="T108" s="61"/>
      <c r="U108" s="27"/>
      <c r="V108" s="61"/>
      <c r="W108" s="27"/>
      <c r="X108" s="61"/>
      <c r="Y108" s="27"/>
      <c r="Z108" s="61"/>
      <c r="AA108" s="61"/>
      <c r="AC108" s="64"/>
    </row>
    <row r="109" spans="1:29" ht="12.75">
      <c r="A109" s="1"/>
      <c r="C109" s="5"/>
      <c r="D109" s="27"/>
      <c r="E109" s="61"/>
      <c r="F109" s="61"/>
      <c r="G109" s="61"/>
      <c r="H109" s="61"/>
      <c r="I109" s="27"/>
      <c r="J109" s="61"/>
      <c r="K109" s="61"/>
      <c r="L109" s="61"/>
      <c r="M109" s="61"/>
      <c r="N109" s="61"/>
      <c r="O109" s="61"/>
      <c r="P109" s="27"/>
      <c r="Q109" s="61"/>
      <c r="R109" s="61"/>
      <c r="S109" s="27"/>
      <c r="T109" s="61"/>
      <c r="U109" s="27"/>
      <c r="V109" s="61"/>
      <c r="W109" s="27"/>
      <c r="X109" s="61"/>
      <c r="Y109" s="27"/>
      <c r="Z109" s="61"/>
      <c r="AA109" s="61"/>
      <c r="AC109" s="64"/>
    </row>
    <row r="110" spans="1:29" ht="12.75">
      <c r="A110" s="1"/>
      <c r="C110" s="5"/>
      <c r="D110" s="27"/>
      <c r="E110" s="61"/>
      <c r="F110" s="61"/>
      <c r="G110" s="61"/>
      <c r="H110" s="61"/>
      <c r="I110" s="27"/>
      <c r="J110" s="61"/>
      <c r="K110" s="61"/>
      <c r="L110" s="61"/>
      <c r="M110" s="61"/>
      <c r="N110" s="61"/>
      <c r="O110" s="61"/>
      <c r="P110" s="27"/>
      <c r="Q110" s="61"/>
      <c r="R110" s="61"/>
      <c r="S110" s="27"/>
      <c r="T110" s="61"/>
      <c r="U110" s="27"/>
      <c r="V110" s="61"/>
      <c r="W110" s="27"/>
      <c r="X110" s="61"/>
      <c r="Y110" s="27"/>
      <c r="Z110" s="61"/>
      <c r="AA110" s="61"/>
      <c r="AC110" s="64"/>
    </row>
    <row r="111" spans="1:29" ht="12.75">
      <c r="A111" s="1"/>
      <c r="C111" s="5"/>
      <c r="D111" s="27"/>
      <c r="E111" s="61"/>
      <c r="F111" s="61"/>
      <c r="G111" s="61"/>
      <c r="H111" s="61"/>
      <c r="I111" s="27"/>
      <c r="J111" s="61"/>
      <c r="K111" s="61"/>
      <c r="L111" s="61"/>
      <c r="M111" s="61"/>
      <c r="N111" s="61"/>
      <c r="O111" s="61"/>
      <c r="P111" s="27"/>
      <c r="Q111" s="61"/>
      <c r="R111" s="61"/>
      <c r="S111" s="27"/>
      <c r="T111" s="61"/>
      <c r="U111" s="27"/>
      <c r="V111" s="61"/>
      <c r="W111" s="27"/>
      <c r="X111" s="61"/>
      <c r="Y111" s="27"/>
      <c r="Z111" s="61"/>
      <c r="AA111" s="61"/>
      <c r="AC111" s="64"/>
    </row>
    <row r="112" spans="1:29" ht="12.75">
      <c r="A112" s="1"/>
      <c r="C112" s="5"/>
      <c r="D112" s="27"/>
      <c r="E112" s="61"/>
      <c r="F112" s="61"/>
      <c r="G112" s="61"/>
      <c r="H112" s="61"/>
      <c r="I112" s="27"/>
      <c r="J112" s="61"/>
      <c r="K112" s="61"/>
      <c r="L112" s="61"/>
      <c r="M112" s="61"/>
      <c r="N112" s="61"/>
      <c r="O112" s="61"/>
      <c r="P112" s="27"/>
      <c r="Q112" s="61"/>
      <c r="R112" s="61"/>
      <c r="S112" s="27"/>
      <c r="T112" s="61"/>
      <c r="U112" s="27"/>
      <c r="V112" s="61"/>
      <c r="W112" s="27"/>
      <c r="X112" s="61"/>
      <c r="Y112" s="27"/>
      <c r="Z112" s="61"/>
      <c r="AA112" s="61"/>
      <c r="AC112" s="64"/>
    </row>
    <row r="113" spans="1:29" ht="12.75">
      <c r="A113" s="1"/>
      <c r="C113" s="5"/>
      <c r="D113" s="27"/>
      <c r="E113" s="61"/>
      <c r="F113" s="61"/>
      <c r="G113" s="61"/>
      <c r="H113" s="61"/>
      <c r="I113" s="27"/>
      <c r="J113" s="61"/>
      <c r="K113" s="61"/>
      <c r="L113" s="61"/>
      <c r="M113" s="61"/>
      <c r="N113" s="61"/>
      <c r="O113" s="61"/>
      <c r="P113" s="27"/>
      <c r="Q113" s="61"/>
      <c r="R113" s="61"/>
      <c r="S113" s="27"/>
      <c r="T113" s="61"/>
      <c r="U113" s="27"/>
      <c r="V113" s="61"/>
      <c r="W113" s="27"/>
      <c r="X113" s="61"/>
      <c r="Y113" s="27"/>
      <c r="Z113" s="61"/>
      <c r="AA113" s="61"/>
      <c r="AC113" s="64"/>
    </row>
    <row r="114" spans="1:29" ht="12.75">
      <c r="A114" s="1"/>
      <c r="C114" s="5"/>
      <c r="D114" s="27"/>
      <c r="E114" s="61"/>
      <c r="F114" s="61"/>
      <c r="G114" s="61"/>
      <c r="H114" s="61"/>
      <c r="I114" s="27"/>
      <c r="J114" s="61"/>
      <c r="K114" s="61"/>
      <c r="L114" s="61"/>
      <c r="M114" s="61"/>
      <c r="N114" s="61"/>
      <c r="O114" s="61"/>
      <c r="P114" s="27"/>
      <c r="Q114" s="61"/>
      <c r="R114" s="61"/>
      <c r="S114" s="27"/>
      <c r="T114" s="61"/>
      <c r="U114" s="27"/>
      <c r="V114" s="61"/>
      <c r="W114" s="27"/>
      <c r="X114" s="61"/>
      <c r="Y114" s="27"/>
      <c r="Z114" s="61"/>
      <c r="AA114" s="61"/>
      <c r="AC114" s="64"/>
    </row>
    <row r="115" spans="1:29" ht="12.75">
      <c r="A115" s="1"/>
      <c r="C115" s="5"/>
      <c r="D115" s="27"/>
      <c r="E115" s="61"/>
      <c r="F115" s="61"/>
      <c r="G115" s="61"/>
      <c r="H115" s="61"/>
      <c r="I115" s="27"/>
      <c r="J115" s="61"/>
      <c r="K115" s="61"/>
      <c r="L115" s="61"/>
      <c r="M115" s="61"/>
      <c r="N115" s="61"/>
      <c r="O115" s="61"/>
      <c r="P115" s="27"/>
      <c r="Q115" s="61"/>
      <c r="R115" s="61"/>
      <c r="S115" s="27"/>
      <c r="T115" s="61"/>
      <c r="U115" s="27"/>
      <c r="V115" s="61"/>
      <c r="W115" s="27"/>
      <c r="X115" s="61"/>
      <c r="Y115" s="27"/>
      <c r="Z115" s="61"/>
      <c r="AA115" s="61"/>
      <c r="AC115" s="64"/>
    </row>
    <row r="116" spans="1:29" ht="12.75">
      <c r="A116" s="1"/>
      <c r="C116" s="5"/>
      <c r="D116" s="27"/>
      <c r="E116" s="61"/>
      <c r="F116" s="61"/>
      <c r="G116" s="61"/>
      <c r="H116" s="61"/>
      <c r="I116" s="27"/>
      <c r="J116" s="61"/>
      <c r="K116" s="61"/>
      <c r="L116" s="61"/>
      <c r="M116" s="61"/>
      <c r="N116" s="61"/>
      <c r="O116" s="61"/>
      <c r="P116" s="27"/>
      <c r="Q116" s="61"/>
      <c r="R116" s="61"/>
      <c r="S116" s="27"/>
      <c r="T116" s="61"/>
      <c r="U116" s="27"/>
      <c r="V116" s="61"/>
      <c r="W116" s="27"/>
      <c r="X116" s="61"/>
      <c r="Y116" s="27"/>
      <c r="Z116" s="61"/>
      <c r="AA116" s="61"/>
      <c r="AC116" s="64"/>
    </row>
    <row r="117" spans="1:29" ht="12.75">
      <c r="A117" s="1"/>
      <c r="C117" s="5"/>
      <c r="D117" s="27"/>
      <c r="E117" s="61"/>
      <c r="F117" s="61"/>
      <c r="G117" s="61"/>
      <c r="H117" s="61"/>
      <c r="I117" s="27"/>
      <c r="J117" s="61"/>
      <c r="K117" s="61"/>
      <c r="L117" s="61"/>
      <c r="M117" s="61"/>
      <c r="N117" s="61"/>
      <c r="O117" s="61"/>
      <c r="P117" s="27"/>
      <c r="Q117" s="61"/>
      <c r="R117" s="61"/>
      <c r="S117" s="27"/>
      <c r="T117" s="61"/>
      <c r="U117" s="27"/>
      <c r="V117" s="61"/>
      <c r="W117" s="27"/>
      <c r="X117" s="61"/>
      <c r="Y117" s="27"/>
      <c r="Z117" s="61"/>
      <c r="AA117" s="61"/>
      <c r="AC117" s="64"/>
    </row>
    <row r="118" spans="1:29" ht="12.75">
      <c r="A118" s="1"/>
      <c r="C118" s="5"/>
      <c r="D118" s="27"/>
      <c r="E118" s="61"/>
      <c r="F118" s="61"/>
      <c r="G118" s="61"/>
      <c r="H118" s="61"/>
      <c r="I118" s="27"/>
      <c r="J118" s="61"/>
      <c r="K118" s="61"/>
      <c r="L118" s="61"/>
      <c r="M118" s="61"/>
      <c r="N118" s="61"/>
      <c r="O118" s="61"/>
      <c r="P118" s="27"/>
      <c r="Q118" s="61"/>
      <c r="R118" s="61"/>
      <c r="S118" s="27"/>
      <c r="T118" s="61"/>
      <c r="U118" s="27"/>
      <c r="V118" s="61"/>
      <c r="W118" s="27"/>
      <c r="X118" s="61"/>
      <c r="Y118" s="27"/>
      <c r="Z118" s="61"/>
      <c r="AA118" s="61"/>
      <c r="AC118" s="64"/>
    </row>
    <row r="119" spans="1:29" ht="12.75">
      <c r="A119" s="1"/>
      <c r="C119" s="5"/>
      <c r="D119" s="27"/>
      <c r="E119" s="61"/>
      <c r="F119" s="61"/>
      <c r="G119" s="61"/>
      <c r="H119" s="61"/>
      <c r="I119" s="27"/>
      <c r="J119" s="61"/>
      <c r="K119" s="61"/>
      <c r="L119" s="61"/>
      <c r="M119" s="61"/>
      <c r="N119" s="61"/>
      <c r="O119" s="61"/>
      <c r="P119" s="27"/>
      <c r="Q119" s="61"/>
      <c r="R119" s="61"/>
      <c r="S119" s="27"/>
      <c r="T119" s="61"/>
      <c r="U119" s="27"/>
      <c r="V119" s="61"/>
      <c r="W119" s="27"/>
      <c r="X119" s="61"/>
      <c r="Y119" s="27"/>
      <c r="Z119" s="61"/>
      <c r="AA119" s="61"/>
      <c r="AC119" s="64"/>
    </row>
    <row r="120" spans="1:29" ht="12.75">
      <c r="A120" s="1"/>
      <c r="C120" s="5"/>
      <c r="E120" s="61"/>
      <c r="F120" s="61"/>
      <c r="G120" s="61"/>
      <c r="H120" s="61"/>
      <c r="J120" s="61"/>
      <c r="K120" s="61"/>
      <c r="L120" s="61"/>
      <c r="M120" s="61"/>
      <c r="N120" s="61"/>
      <c r="O120" s="61"/>
      <c r="Q120" s="61"/>
      <c r="R120" s="61"/>
      <c r="T120" s="61"/>
      <c r="V120" s="61"/>
      <c r="X120" s="61"/>
      <c r="Z120" s="61"/>
      <c r="AA120" s="61"/>
      <c r="AC120" s="64"/>
    </row>
    <row r="121" spans="1:29" ht="12.75">
      <c r="A121" s="1"/>
      <c r="C121" s="5"/>
      <c r="E121" s="61"/>
      <c r="F121" s="61"/>
      <c r="G121" s="61"/>
      <c r="H121" s="61"/>
      <c r="J121" s="61"/>
      <c r="K121" s="61"/>
      <c r="L121" s="61"/>
      <c r="M121" s="61"/>
      <c r="N121" s="61"/>
      <c r="O121" s="61"/>
      <c r="Q121" s="61"/>
      <c r="R121" s="61"/>
      <c r="T121" s="61"/>
      <c r="V121" s="61"/>
      <c r="X121" s="61"/>
      <c r="Z121" s="61"/>
      <c r="AA121" s="61"/>
      <c r="AC121" s="64"/>
    </row>
    <row r="122" spans="1:29" ht="12.75">
      <c r="A122" s="1"/>
      <c r="C122" s="5"/>
      <c r="E122" s="61"/>
      <c r="F122" s="61"/>
      <c r="G122" s="61"/>
      <c r="H122" s="61"/>
      <c r="J122" s="61"/>
      <c r="K122" s="61"/>
      <c r="L122" s="61"/>
      <c r="M122" s="61"/>
      <c r="N122" s="61"/>
      <c r="O122" s="61"/>
      <c r="Q122" s="61"/>
      <c r="R122" s="61"/>
      <c r="T122" s="61"/>
      <c r="V122" s="61"/>
      <c r="X122" s="61"/>
      <c r="Z122" s="61"/>
      <c r="AA122" s="61"/>
      <c r="AC122" s="64"/>
    </row>
    <row r="123" spans="1:29" ht="12.75">
      <c r="A123" s="1"/>
      <c r="C123" s="5"/>
      <c r="E123" s="61"/>
      <c r="F123" s="61"/>
      <c r="G123" s="61"/>
      <c r="H123" s="61"/>
      <c r="J123" s="61"/>
      <c r="K123" s="61"/>
      <c r="L123" s="61"/>
      <c r="M123" s="61"/>
      <c r="N123" s="61"/>
      <c r="O123" s="61"/>
      <c r="Q123" s="61"/>
      <c r="R123" s="61"/>
      <c r="T123" s="61"/>
      <c r="V123" s="61"/>
      <c r="X123" s="61"/>
      <c r="Z123" s="61"/>
      <c r="AA123" s="61"/>
      <c r="AC123" s="64"/>
    </row>
    <row r="124" spans="1:29" ht="12.75">
      <c r="A124" s="1"/>
      <c r="C124" s="5"/>
      <c r="E124" s="61"/>
      <c r="F124" s="61"/>
      <c r="G124" s="61"/>
      <c r="H124" s="61"/>
      <c r="J124" s="61"/>
      <c r="K124" s="61"/>
      <c r="L124" s="61"/>
      <c r="M124" s="61"/>
      <c r="N124" s="61"/>
      <c r="O124" s="61"/>
      <c r="Q124" s="61"/>
      <c r="R124" s="61"/>
      <c r="T124" s="61"/>
      <c r="V124" s="61"/>
      <c r="X124" s="61"/>
      <c r="Z124" s="61"/>
      <c r="AA124" s="61"/>
      <c r="AC124" s="64"/>
    </row>
    <row r="125" spans="1:29" ht="12.75">
      <c r="A125" s="1"/>
      <c r="C125" s="5"/>
      <c r="E125" s="61"/>
      <c r="F125" s="61"/>
      <c r="G125" s="61"/>
      <c r="H125" s="61"/>
      <c r="J125" s="61"/>
      <c r="K125" s="61"/>
      <c r="L125" s="61"/>
      <c r="M125" s="61"/>
      <c r="N125" s="61"/>
      <c r="O125" s="61"/>
      <c r="Q125" s="61"/>
      <c r="R125" s="61"/>
      <c r="T125" s="61"/>
      <c r="V125" s="61"/>
      <c r="X125" s="61"/>
      <c r="Z125" s="61"/>
      <c r="AA125" s="61"/>
      <c r="AC125" s="64"/>
    </row>
    <row r="126" spans="1:29" ht="12.75">
      <c r="A126" s="1"/>
      <c r="C126" s="5"/>
      <c r="E126" s="61"/>
      <c r="F126" s="61"/>
      <c r="G126" s="61"/>
      <c r="H126" s="61"/>
      <c r="J126" s="61"/>
      <c r="K126" s="61"/>
      <c r="L126" s="61"/>
      <c r="M126" s="61"/>
      <c r="N126" s="61"/>
      <c r="O126" s="61"/>
      <c r="Q126" s="61"/>
      <c r="R126" s="61"/>
      <c r="T126" s="61"/>
      <c r="V126" s="61"/>
      <c r="X126" s="61"/>
      <c r="Z126" s="61"/>
      <c r="AA126" s="61"/>
      <c r="AC126" s="64"/>
    </row>
    <row r="127" spans="1:29" ht="12.75">
      <c r="A127" s="1"/>
      <c r="C127" s="5"/>
      <c r="E127" s="61"/>
      <c r="F127" s="61"/>
      <c r="G127" s="61"/>
      <c r="H127" s="61"/>
      <c r="J127" s="61"/>
      <c r="K127" s="61"/>
      <c r="L127" s="61"/>
      <c r="M127" s="61"/>
      <c r="N127" s="61"/>
      <c r="O127" s="61"/>
      <c r="Q127" s="61"/>
      <c r="R127" s="61"/>
      <c r="T127" s="61"/>
      <c r="V127" s="61"/>
      <c r="X127" s="61"/>
      <c r="Z127" s="61"/>
      <c r="AA127" s="61"/>
      <c r="AC127" s="64"/>
    </row>
    <row r="128" spans="1:29" ht="12.75">
      <c r="A128" s="1"/>
      <c r="C128" s="5"/>
      <c r="E128" s="61"/>
      <c r="F128" s="61"/>
      <c r="G128" s="61"/>
      <c r="H128" s="61"/>
      <c r="J128" s="61"/>
      <c r="K128" s="61"/>
      <c r="L128" s="61"/>
      <c r="M128" s="61"/>
      <c r="N128" s="61"/>
      <c r="O128" s="61"/>
      <c r="Q128" s="61"/>
      <c r="R128" s="61"/>
      <c r="T128" s="61"/>
      <c r="V128" s="61"/>
      <c r="X128" s="61"/>
      <c r="Z128" s="61"/>
      <c r="AA128" s="61"/>
      <c r="AC128" s="64"/>
    </row>
  </sheetData>
  <mergeCells count="2">
    <mergeCell ref="K8:O8"/>
    <mergeCell ref="Z8:AA8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19"/>
  <sheetViews>
    <sheetView tabSelected="1" zoomScale="69" zoomScaleNormal="69" workbookViewId="0" topLeftCell="A1">
      <selection activeCell="A4" sqref="A4"/>
    </sheetView>
  </sheetViews>
  <sheetFormatPr defaultColWidth="9.140625" defaultRowHeight="12.75"/>
  <cols>
    <col min="3" max="3" width="34.421875" style="0" bestFit="1" customWidth="1"/>
    <col min="4" max="4" width="1.7109375" style="0" customWidth="1"/>
    <col min="5" max="5" width="9.7109375" style="0" bestFit="1" customWidth="1"/>
    <col min="13" max="13" width="5.57421875" style="0" bestFit="1" customWidth="1"/>
    <col min="14" max="15" width="6.00390625" style="0" bestFit="1" customWidth="1"/>
    <col min="16" max="16" width="5.57421875" style="0" bestFit="1" customWidth="1"/>
    <col min="17" max="18" width="6.00390625" style="0" bestFit="1" customWidth="1"/>
    <col min="19" max="19" width="5.57421875" style="0" bestFit="1" customWidth="1"/>
    <col min="25" max="25" width="22.8515625" style="0" bestFit="1" customWidth="1"/>
    <col min="26" max="26" width="13.00390625" style="0" bestFit="1" customWidth="1"/>
    <col min="27" max="27" width="9.8515625" style="0" bestFit="1" customWidth="1"/>
    <col min="28" max="28" width="7.00390625" style="0" bestFit="1" customWidth="1"/>
    <col min="29" max="29" width="12.7109375" style="0" bestFit="1" customWidth="1"/>
    <col min="30" max="31" width="9.8515625" style="0" bestFit="1" customWidth="1"/>
    <col min="32" max="33" width="7.00390625" style="0" bestFit="1" customWidth="1"/>
    <col min="34" max="34" width="6.00390625" style="0" bestFit="1" customWidth="1"/>
  </cols>
  <sheetData>
    <row r="1" spans="1:2" ht="12.75">
      <c r="A1" s="3" t="s">
        <v>1</v>
      </c>
      <c r="B1" t="s">
        <v>0</v>
      </c>
    </row>
    <row r="2" spans="1:2" ht="12.75">
      <c r="A2" s="4" t="s">
        <v>2</v>
      </c>
      <c r="B2" t="s">
        <v>7</v>
      </c>
    </row>
    <row r="3" spans="1:2" ht="14.25">
      <c r="A3" s="16" t="s">
        <v>8</v>
      </c>
      <c r="B3" t="s">
        <v>46</v>
      </c>
    </row>
    <row r="4" spans="1:2" ht="12.75">
      <c r="A4" s="6" t="s">
        <v>3</v>
      </c>
      <c r="B4" t="s">
        <v>3</v>
      </c>
    </row>
    <row r="5" spans="1:2" ht="12.75">
      <c r="A5" s="5" t="s">
        <v>4</v>
      </c>
      <c r="B5" t="s">
        <v>4</v>
      </c>
    </row>
    <row r="6" spans="1:2" ht="12.75">
      <c r="A6" s="7" t="s">
        <v>5</v>
      </c>
      <c r="B6" t="s">
        <v>5</v>
      </c>
    </row>
    <row r="7" spans="1:2" ht="14.25">
      <c r="A7" s="45"/>
      <c r="B7" t="s">
        <v>9</v>
      </c>
    </row>
    <row r="8" spans="1:2" ht="15" thickBot="1">
      <c r="A8" s="5"/>
      <c r="B8" t="s">
        <v>10</v>
      </c>
    </row>
    <row r="9" spans="3:34" ht="95.25" customHeight="1" thickBot="1">
      <c r="C9" s="8" t="s">
        <v>6</v>
      </c>
      <c r="D9" s="56"/>
      <c r="E9" s="9" t="s">
        <v>63</v>
      </c>
      <c r="F9" s="32" t="s">
        <v>14</v>
      </c>
      <c r="G9" s="33" t="s">
        <v>49</v>
      </c>
      <c r="H9" s="32" t="s">
        <v>20</v>
      </c>
      <c r="I9" s="34" t="s">
        <v>21</v>
      </c>
      <c r="J9" s="50" t="s">
        <v>25</v>
      </c>
      <c r="K9" s="56" t="s">
        <v>27</v>
      </c>
      <c r="M9" s="3"/>
      <c r="N9" s="26"/>
      <c r="O9" s="27"/>
      <c r="P9" s="27"/>
      <c r="Q9" s="27"/>
      <c r="U9" t="s">
        <v>45</v>
      </c>
      <c r="V9" t="s">
        <v>84</v>
      </c>
      <c r="W9" t="s">
        <v>50</v>
      </c>
      <c r="AA9" s="70" t="s">
        <v>11</v>
      </c>
      <c r="AB9" s="71" t="s">
        <v>14</v>
      </c>
      <c r="AC9" s="71" t="s">
        <v>49</v>
      </c>
      <c r="AD9" s="71" t="s">
        <v>20</v>
      </c>
      <c r="AE9" s="71" t="s">
        <v>21</v>
      </c>
      <c r="AF9" s="71" t="s">
        <v>25</v>
      </c>
      <c r="AG9" s="71" t="s">
        <v>27</v>
      </c>
      <c r="AH9" s="103" t="s">
        <v>59</v>
      </c>
    </row>
    <row r="10" spans="1:34" ht="12.75">
      <c r="A10" s="1">
        <v>1</v>
      </c>
      <c r="B10">
        <v>2</v>
      </c>
      <c r="C10" s="62">
        <v>1</v>
      </c>
      <c r="D10" s="57"/>
      <c r="E10" s="13" t="s">
        <v>1</v>
      </c>
      <c r="F10" s="16" t="s">
        <v>2</v>
      </c>
      <c r="G10" s="13" t="s">
        <v>1</v>
      </c>
      <c r="H10" s="30" t="s">
        <v>1</v>
      </c>
      <c r="I10" s="35" t="s">
        <v>1</v>
      </c>
      <c r="J10" s="102" t="s">
        <v>1</v>
      </c>
      <c r="K10" s="65" t="s">
        <v>1</v>
      </c>
      <c r="M10" s="61">
        <f>IF(E10="x",1,IF(OR(E10="TP",E10="FP"),E$77,E$78))</f>
        <v>1</v>
      </c>
      <c r="N10" s="61">
        <f aca="true" t="shared" si="0" ref="N10:N54">IF(F10="x",1,IF(OR(F10="TP",F10="FP"),F$77,F$78))</f>
        <v>1.4285714285714286</v>
      </c>
      <c r="O10" s="61">
        <f aca="true" t="shared" si="1" ref="O10:O54">IF(G10="x",1,IF(OR(G10="TP",G10="FP"),G$77,G$78))</f>
        <v>1</v>
      </c>
      <c r="P10" s="61">
        <f aca="true" t="shared" si="2" ref="P10:P54">IF(H10="x",1,IF(OR(H10="TP",H10="FP"),H$77,H$78))</f>
        <v>1</v>
      </c>
      <c r="Q10" s="61">
        <f aca="true" t="shared" si="3" ref="Q10:Q54">IF(I10="x",1,IF(OR(I10="TP",I10="FP"),I$77,I$78))</f>
        <v>1</v>
      </c>
      <c r="R10" s="61">
        <f aca="true" t="shared" si="4" ref="R10:R54">IF(J10="x",1,IF(OR(J10="TP",J10="FP"),J$77,J$78))</f>
        <v>1</v>
      </c>
      <c r="S10" s="61">
        <f aca="true" t="shared" si="5" ref="S10:S54">IF(K10="x",1,IF(OR(K10="TP",K10="FP"),K$77,K$78))</f>
        <v>1</v>
      </c>
      <c r="U10" s="64">
        <f aca="true" t="shared" si="6" ref="U10:U54">PRODUCT(M10:S10)*$E$80</f>
        <v>0.5803571428571428</v>
      </c>
      <c r="V10">
        <f>IF(U10&gt;=1,1,-1)</f>
        <v>-1</v>
      </c>
      <c r="W10" t="str">
        <f aca="true" t="shared" si="7" ref="W10:W54">IF(C10=1,IF(V10=1,"TP","FN"),IF(V10=-1,"TN","FP"))</f>
        <v>FN</v>
      </c>
      <c r="Z10" t="s">
        <v>2</v>
      </c>
      <c r="AA10">
        <f>E56</f>
        <v>2</v>
      </c>
      <c r="AB10">
        <f aca="true" t="shared" si="8" ref="AB10:AG13">F56</f>
        <v>10</v>
      </c>
      <c r="AC10">
        <f t="shared" si="8"/>
        <v>6</v>
      </c>
      <c r="AD10">
        <f t="shared" si="8"/>
        <v>6</v>
      </c>
      <c r="AE10">
        <f t="shared" si="8"/>
        <v>7</v>
      </c>
      <c r="AF10">
        <f t="shared" si="8"/>
        <v>2</v>
      </c>
      <c r="AG10">
        <f t="shared" si="8"/>
        <v>1</v>
      </c>
      <c r="AH10" s="2">
        <f>COUNTIF($W$10:$W$54,"TP")</f>
        <v>7</v>
      </c>
    </row>
    <row r="11" spans="1:34" ht="12.75">
      <c r="A11" s="1">
        <v>1</v>
      </c>
      <c r="B11">
        <v>3</v>
      </c>
      <c r="C11" s="5">
        <v>-1</v>
      </c>
      <c r="D11" s="58"/>
      <c r="E11" s="15" t="s">
        <v>3</v>
      </c>
      <c r="F11" s="15" t="s">
        <v>3</v>
      </c>
      <c r="G11" s="13" t="s">
        <v>1</v>
      </c>
      <c r="H11" s="18" t="s">
        <v>3</v>
      </c>
      <c r="I11" s="15" t="s">
        <v>3</v>
      </c>
      <c r="J11" s="18" t="s">
        <v>3</v>
      </c>
      <c r="K11" s="52" t="s">
        <v>1</v>
      </c>
      <c r="M11" s="61">
        <f aca="true" t="shared" si="9" ref="M11:M54">IF(E11="x",1,IF(OR(E11="TP",E11="FP"),E$77,E$78))</f>
        <v>1</v>
      </c>
      <c r="N11" s="61">
        <f t="shared" si="0"/>
        <v>1.4285714285714286</v>
      </c>
      <c r="O11" s="61">
        <f t="shared" si="1"/>
        <v>1</v>
      </c>
      <c r="P11" s="61">
        <f t="shared" si="2"/>
        <v>1.3636363636363638</v>
      </c>
      <c r="Q11" s="61">
        <f t="shared" si="3"/>
        <v>1.9444444444444446</v>
      </c>
      <c r="R11" s="61">
        <f t="shared" si="4"/>
        <v>0.8333333333333334</v>
      </c>
      <c r="S11" s="61">
        <f t="shared" si="5"/>
        <v>1</v>
      </c>
      <c r="U11" s="64">
        <f t="shared" si="6"/>
        <v>1.282354797979798</v>
      </c>
      <c r="V11">
        <f aca="true" t="shared" si="10" ref="V11:V54">IF(U11&gt;=1,1,-1)</f>
        <v>1</v>
      </c>
      <c r="W11" t="str">
        <f t="shared" si="7"/>
        <v>FP</v>
      </c>
      <c r="Z11" t="s">
        <v>5</v>
      </c>
      <c r="AA11">
        <f>E57</f>
        <v>3</v>
      </c>
      <c r="AB11">
        <f t="shared" si="8"/>
        <v>0</v>
      </c>
      <c r="AC11">
        <f t="shared" si="8"/>
        <v>2</v>
      </c>
      <c r="AD11">
        <f t="shared" si="8"/>
        <v>4</v>
      </c>
      <c r="AE11">
        <f t="shared" si="8"/>
        <v>3</v>
      </c>
      <c r="AF11">
        <f t="shared" si="8"/>
        <v>2</v>
      </c>
      <c r="AG11">
        <f t="shared" si="8"/>
        <v>2</v>
      </c>
      <c r="AH11" s="2">
        <f>COUNTIF($W$10:$W$54,"FN")</f>
        <v>6</v>
      </c>
    </row>
    <row r="12" spans="1:34" ht="12.75">
      <c r="A12" s="1">
        <v>1</v>
      </c>
      <c r="B12">
        <v>5</v>
      </c>
      <c r="C12" s="62">
        <v>1</v>
      </c>
      <c r="D12" s="57"/>
      <c r="E12" s="17" t="s">
        <v>2</v>
      </c>
      <c r="F12" s="16" t="s">
        <v>2</v>
      </c>
      <c r="G12" s="13" t="s">
        <v>1</v>
      </c>
      <c r="H12" s="16" t="s">
        <v>2</v>
      </c>
      <c r="I12" s="17" t="s">
        <v>2</v>
      </c>
      <c r="J12" s="12" t="s">
        <v>1</v>
      </c>
      <c r="K12" s="52" t="s">
        <v>1</v>
      </c>
      <c r="M12" s="61">
        <f t="shared" si="9"/>
        <v>1</v>
      </c>
      <c r="N12" s="61">
        <f t="shared" si="0"/>
        <v>1.4285714285714286</v>
      </c>
      <c r="O12" s="61">
        <f t="shared" si="1"/>
        <v>1</v>
      </c>
      <c r="P12" s="61">
        <f t="shared" si="2"/>
        <v>1.3636363636363638</v>
      </c>
      <c r="Q12" s="61">
        <f t="shared" si="3"/>
        <v>1.9444444444444446</v>
      </c>
      <c r="R12" s="61">
        <f t="shared" si="4"/>
        <v>1</v>
      </c>
      <c r="S12" s="61">
        <f t="shared" si="5"/>
        <v>1</v>
      </c>
      <c r="U12" s="64">
        <f t="shared" si="6"/>
        <v>1.5388257575757576</v>
      </c>
      <c r="V12">
        <f t="shared" si="10"/>
        <v>1</v>
      </c>
      <c r="W12" t="str">
        <f t="shared" si="7"/>
        <v>TP</v>
      </c>
      <c r="Z12" t="s">
        <v>4</v>
      </c>
      <c r="AA12">
        <f>E58</f>
        <v>6</v>
      </c>
      <c r="AB12">
        <f t="shared" si="8"/>
        <v>3</v>
      </c>
      <c r="AC12">
        <f t="shared" si="8"/>
        <v>17</v>
      </c>
      <c r="AD12">
        <f t="shared" si="8"/>
        <v>14</v>
      </c>
      <c r="AE12">
        <f t="shared" si="8"/>
        <v>16</v>
      </c>
      <c r="AF12">
        <f t="shared" si="8"/>
        <v>2</v>
      </c>
      <c r="AG12">
        <f t="shared" si="8"/>
        <v>2</v>
      </c>
      <c r="AH12" s="2">
        <f>COUNTIF($W$10:$W$54,"TN")</f>
        <v>29</v>
      </c>
    </row>
    <row r="13" spans="1:34" ht="12.75">
      <c r="A13" s="1">
        <v>1</v>
      </c>
      <c r="B13">
        <v>6</v>
      </c>
      <c r="C13" s="62">
        <v>1</v>
      </c>
      <c r="D13" s="57"/>
      <c r="E13" s="13" t="s">
        <v>1</v>
      </c>
      <c r="F13" s="16" t="s">
        <v>2</v>
      </c>
      <c r="G13" s="17" t="s">
        <v>2</v>
      </c>
      <c r="H13" s="37" t="s">
        <v>5</v>
      </c>
      <c r="I13" s="17" t="s">
        <v>2</v>
      </c>
      <c r="J13" s="12" t="s">
        <v>1</v>
      </c>
      <c r="K13" s="52" t="s">
        <v>1</v>
      </c>
      <c r="M13" s="61">
        <f t="shared" si="9"/>
        <v>1</v>
      </c>
      <c r="N13" s="61">
        <f t="shared" si="0"/>
        <v>1.4285714285714286</v>
      </c>
      <c r="O13" s="61">
        <f t="shared" si="1"/>
        <v>3.3000000000000003</v>
      </c>
      <c r="P13" s="61">
        <f t="shared" si="2"/>
        <v>0.7142857142857143</v>
      </c>
      <c r="Q13" s="61">
        <f t="shared" si="3"/>
        <v>1.9444444444444446</v>
      </c>
      <c r="R13" s="61">
        <f t="shared" si="4"/>
        <v>1</v>
      </c>
      <c r="S13" s="61">
        <f t="shared" si="5"/>
        <v>1</v>
      </c>
      <c r="U13" s="64">
        <f t="shared" si="6"/>
        <v>2.659970238095238</v>
      </c>
      <c r="V13">
        <f t="shared" si="10"/>
        <v>1</v>
      </c>
      <c r="W13" t="str">
        <f t="shared" si="7"/>
        <v>TP</v>
      </c>
      <c r="Z13" t="s">
        <v>3</v>
      </c>
      <c r="AA13">
        <f>E59</f>
        <v>4</v>
      </c>
      <c r="AB13">
        <f t="shared" si="8"/>
        <v>7</v>
      </c>
      <c r="AC13">
        <f t="shared" si="8"/>
        <v>5</v>
      </c>
      <c r="AD13">
        <f t="shared" si="8"/>
        <v>11</v>
      </c>
      <c r="AE13">
        <f t="shared" si="8"/>
        <v>9</v>
      </c>
      <c r="AF13">
        <f t="shared" si="8"/>
        <v>3</v>
      </c>
      <c r="AG13">
        <f t="shared" si="8"/>
        <v>1</v>
      </c>
      <c r="AH13" s="2">
        <f>COUNTIF($W$10:$W$54,"FP")</f>
        <v>3</v>
      </c>
    </row>
    <row r="14" spans="1:34" ht="12.75">
      <c r="A14" s="1">
        <v>1</v>
      </c>
      <c r="B14">
        <v>8</v>
      </c>
      <c r="C14" s="62">
        <v>1</v>
      </c>
      <c r="D14" s="57"/>
      <c r="E14" s="13" t="s">
        <v>1</v>
      </c>
      <c r="F14" s="16" t="s">
        <v>2</v>
      </c>
      <c r="G14" s="17" t="s">
        <v>2</v>
      </c>
      <c r="H14" s="16" t="s">
        <v>2</v>
      </c>
      <c r="I14" s="17" t="s">
        <v>2</v>
      </c>
      <c r="J14" s="12" t="s">
        <v>1</v>
      </c>
      <c r="K14" s="52" t="s">
        <v>1</v>
      </c>
      <c r="M14" s="61">
        <f t="shared" si="9"/>
        <v>1</v>
      </c>
      <c r="N14" s="61">
        <f t="shared" si="0"/>
        <v>1.4285714285714286</v>
      </c>
      <c r="O14" s="61">
        <f t="shared" si="1"/>
        <v>3.3000000000000003</v>
      </c>
      <c r="P14" s="61">
        <f t="shared" si="2"/>
        <v>1.3636363636363638</v>
      </c>
      <c r="Q14" s="61">
        <f t="shared" si="3"/>
        <v>1.9444444444444446</v>
      </c>
      <c r="R14" s="61">
        <f t="shared" si="4"/>
        <v>1</v>
      </c>
      <c r="S14" s="61">
        <f t="shared" si="5"/>
        <v>1</v>
      </c>
      <c r="U14" s="64">
        <f t="shared" si="6"/>
        <v>5.078125000000001</v>
      </c>
      <c r="V14">
        <f t="shared" si="10"/>
        <v>1</v>
      </c>
      <c r="W14" t="str">
        <f t="shared" si="7"/>
        <v>TP</v>
      </c>
      <c r="AH14" s="2"/>
    </row>
    <row r="15" spans="1:34" ht="12.75">
      <c r="A15" s="1">
        <v>1</v>
      </c>
      <c r="B15">
        <v>9</v>
      </c>
      <c r="C15" s="62">
        <v>1</v>
      </c>
      <c r="D15" s="57"/>
      <c r="E15" s="13" t="s">
        <v>1</v>
      </c>
      <c r="F15" s="12" t="s">
        <v>1</v>
      </c>
      <c r="G15" s="13" t="s">
        <v>1</v>
      </c>
      <c r="H15" s="37" t="s">
        <v>5</v>
      </c>
      <c r="I15" s="21" t="s">
        <v>5</v>
      </c>
      <c r="J15" s="12" t="s">
        <v>1</v>
      </c>
      <c r="K15" s="52" t="s">
        <v>1</v>
      </c>
      <c r="M15" s="61">
        <f t="shared" si="9"/>
        <v>1</v>
      </c>
      <c r="N15" s="61">
        <f t="shared" si="0"/>
        <v>1</v>
      </c>
      <c r="O15" s="61">
        <f t="shared" si="1"/>
        <v>1</v>
      </c>
      <c r="P15" s="61">
        <f t="shared" si="2"/>
        <v>0.7142857142857143</v>
      </c>
      <c r="Q15" s="61">
        <f t="shared" si="3"/>
        <v>0.46875000000000006</v>
      </c>
      <c r="R15" s="61">
        <f t="shared" si="4"/>
        <v>1</v>
      </c>
      <c r="S15" s="61">
        <f t="shared" si="5"/>
        <v>1</v>
      </c>
      <c r="U15" s="64">
        <f t="shared" si="6"/>
        <v>0.13602120535714285</v>
      </c>
      <c r="V15">
        <f t="shared" si="10"/>
        <v>-1</v>
      </c>
      <c r="W15" t="str">
        <f t="shared" si="7"/>
        <v>FN</v>
      </c>
      <c r="Y15" t="s">
        <v>51</v>
      </c>
      <c r="Z15" t="s">
        <v>55</v>
      </c>
      <c r="AA15" s="69">
        <f aca="true" t="shared" si="11" ref="AA15:AG15">AA10/(AA10+AA11)</f>
        <v>0.4</v>
      </c>
      <c r="AB15" s="69">
        <f t="shared" si="11"/>
        <v>1</v>
      </c>
      <c r="AC15" s="69">
        <f t="shared" si="11"/>
        <v>0.75</v>
      </c>
      <c r="AD15" s="69">
        <f t="shared" si="11"/>
        <v>0.6</v>
      </c>
      <c r="AE15" s="69">
        <f t="shared" si="11"/>
        <v>0.7</v>
      </c>
      <c r="AF15" s="69">
        <f t="shared" si="11"/>
        <v>0.5</v>
      </c>
      <c r="AG15" s="69">
        <f t="shared" si="11"/>
        <v>0.3333333333333333</v>
      </c>
      <c r="AH15" s="72">
        <f>AH10/(AH10+AH11)</f>
        <v>0.5384615384615384</v>
      </c>
    </row>
    <row r="16" spans="1:34" ht="12.75">
      <c r="A16" s="1">
        <v>1</v>
      </c>
      <c r="B16">
        <v>10</v>
      </c>
      <c r="C16" s="5">
        <v>-1</v>
      </c>
      <c r="D16" s="58"/>
      <c r="E16" s="13" t="s">
        <v>1</v>
      </c>
      <c r="F16" s="22" t="s">
        <v>4</v>
      </c>
      <c r="G16" s="15" t="s">
        <v>3</v>
      </c>
      <c r="H16" s="18" t="s">
        <v>3</v>
      </c>
      <c r="I16" s="15" t="s">
        <v>3</v>
      </c>
      <c r="J16" s="12" t="s">
        <v>1</v>
      </c>
      <c r="K16" s="52" t="s">
        <v>1</v>
      </c>
      <c r="M16" s="61">
        <f t="shared" si="9"/>
        <v>1</v>
      </c>
      <c r="N16" s="61">
        <f t="shared" si="0"/>
        <v>0</v>
      </c>
      <c r="O16" s="61">
        <f t="shared" si="1"/>
        <v>3.3000000000000003</v>
      </c>
      <c r="P16" s="61">
        <f t="shared" si="2"/>
        <v>1.3636363636363638</v>
      </c>
      <c r="Q16" s="61">
        <f t="shared" si="3"/>
        <v>1.9444444444444446</v>
      </c>
      <c r="R16" s="61">
        <f t="shared" si="4"/>
        <v>1</v>
      </c>
      <c r="S16" s="61">
        <f t="shared" si="5"/>
        <v>1</v>
      </c>
      <c r="U16" s="64">
        <f t="shared" si="6"/>
        <v>0</v>
      </c>
      <c r="V16">
        <f t="shared" si="10"/>
        <v>-1</v>
      </c>
      <c r="W16" t="str">
        <f t="shared" si="7"/>
        <v>TN</v>
      </c>
      <c r="Y16" t="s">
        <v>52</v>
      </c>
      <c r="Z16" t="s">
        <v>56</v>
      </c>
      <c r="AA16" s="69">
        <f aca="true" t="shared" si="12" ref="AA16:AG16">AA12/(AA12+AA13)</f>
        <v>0.6</v>
      </c>
      <c r="AB16" s="69">
        <f t="shared" si="12"/>
        <v>0.3</v>
      </c>
      <c r="AC16" s="69">
        <f t="shared" si="12"/>
        <v>0.7727272727272727</v>
      </c>
      <c r="AD16" s="69">
        <f t="shared" si="12"/>
        <v>0.56</v>
      </c>
      <c r="AE16" s="69">
        <f t="shared" si="12"/>
        <v>0.64</v>
      </c>
      <c r="AF16" s="69">
        <f t="shared" si="12"/>
        <v>0.4</v>
      </c>
      <c r="AG16" s="69">
        <f t="shared" si="12"/>
        <v>0.6666666666666666</v>
      </c>
      <c r="AH16" s="72">
        <f>AH12/(AH12+AH13)</f>
        <v>0.90625</v>
      </c>
    </row>
    <row r="17" spans="1:34" ht="12.75">
      <c r="A17" s="1">
        <v>1</v>
      </c>
      <c r="B17">
        <v>11</v>
      </c>
      <c r="C17" s="62">
        <v>1</v>
      </c>
      <c r="D17" s="57"/>
      <c r="E17" s="13" t="s">
        <v>1</v>
      </c>
      <c r="F17" s="16" t="s">
        <v>2</v>
      </c>
      <c r="G17" s="17" t="s">
        <v>2</v>
      </c>
      <c r="H17" s="37" t="s">
        <v>5</v>
      </c>
      <c r="I17" s="21" t="s">
        <v>5</v>
      </c>
      <c r="J17" s="12" t="s">
        <v>1</v>
      </c>
      <c r="K17" s="52" t="s">
        <v>1</v>
      </c>
      <c r="M17" s="61">
        <f t="shared" si="9"/>
        <v>1</v>
      </c>
      <c r="N17" s="61">
        <f t="shared" si="0"/>
        <v>1.4285714285714286</v>
      </c>
      <c r="O17" s="61">
        <f t="shared" si="1"/>
        <v>3.3000000000000003</v>
      </c>
      <c r="P17" s="61">
        <f t="shared" si="2"/>
        <v>0.7142857142857143</v>
      </c>
      <c r="Q17" s="61">
        <f t="shared" si="3"/>
        <v>0.46875000000000006</v>
      </c>
      <c r="R17" s="61">
        <f t="shared" si="4"/>
        <v>1</v>
      </c>
      <c r="S17" s="61">
        <f t="shared" si="5"/>
        <v>1</v>
      </c>
      <c r="U17" s="64">
        <f t="shared" si="6"/>
        <v>0.641242825255102</v>
      </c>
      <c r="V17">
        <f t="shared" si="10"/>
        <v>-1</v>
      </c>
      <c r="W17" t="str">
        <f t="shared" si="7"/>
        <v>FN</v>
      </c>
      <c r="Y17" t="s">
        <v>53</v>
      </c>
      <c r="Z17" t="s">
        <v>57</v>
      </c>
      <c r="AA17" s="74">
        <f aca="true" t="shared" si="13" ref="AA17:AG17">AA10/(AA10+AA13)</f>
        <v>0.3333333333333333</v>
      </c>
      <c r="AB17" s="74">
        <f t="shared" si="13"/>
        <v>0.5882352941176471</v>
      </c>
      <c r="AC17" s="74">
        <f t="shared" si="13"/>
        <v>0.5454545454545454</v>
      </c>
      <c r="AD17" s="74">
        <f t="shared" si="13"/>
        <v>0.35294117647058826</v>
      </c>
      <c r="AE17" s="74">
        <f t="shared" si="13"/>
        <v>0.4375</v>
      </c>
      <c r="AF17" s="74">
        <f t="shared" si="13"/>
        <v>0.4</v>
      </c>
      <c r="AG17" s="74">
        <f t="shared" si="13"/>
        <v>0.5</v>
      </c>
      <c r="AH17" s="72">
        <f>AH10/(AH10+AH13)</f>
        <v>0.7</v>
      </c>
    </row>
    <row r="18" spans="1:34" ht="13.5" thickBot="1">
      <c r="A18" s="1">
        <v>1</v>
      </c>
      <c r="B18">
        <v>12</v>
      </c>
      <c r="C18" s="5">
        <v>-1</v>
      </c>
      <c r="D18" s="58"/>
      <c r="E18" s="13" t="s">
        <v>1</v>
      </c>
      <c r="F18" s="18" t="s">
        <v>3</v>
      </c>
      <c r="G18" s="19" t="s">
        <v>3</v>
      </c>
      <c r="H18" s="30" t="s">
        <v>1</v>
      </c>
      <c r="I18" s="35" t="s">
        <v>1</v>
      </c>
      <c r="J18" s="12" t="s">
        <v>1</v>
      </c>
      <c r="K18" s="52" t="s">
        <v>1</v>
      </c>
      <c r="L18" s="27"/>
      <c r="M18" s="61">
        <f t="shared" si="9"/>
        <v>1</v>
      </c>
      <c r="N18" s="61">
        <f t="shared" si="0"/>
        <v>1.4285714285714286</v>
      </c>
      <c r="O18" s="61">
        <f t="shared" si="1"/>
        <v>3.3000000000000003</v>
      </c>
      <c r="P18" s="61">
        <f t="shared" si="2"/>
        <v>1</v>
      </c>
      <c r="Q18" s="61">
        <f t="shared" si="3"/>
        <v>1</v>
      </c>
      <c r="R18" s="61">
        <f t="shared" si="4"/>
        <v>1</v>
      </c>
      <c r="S18" s="61">
        <f t="shared" si="5"/>
        <v>1</v>
      </c>
      <c r="U18" s="64">
        <f t="shared" si="6"/>
        <v>1.9151785714285712</v>
      </c>
      <c r="V18">
        <f t="shared" si="10"/>
        <v>1</v>
      </c>
      <c r="W18" t="str">
        <f t="shared" si="7"/>
        <v>FP</v>
      </c>
      <c r="Y18" s="76" t="s">
        <v>54</v>
      </c>
      <c r="Z18" s="76" t="s">
        <v>58</v>
      </c>
      <c r="AA18" s="78">
        <f aca="true" t="shared" si="14" ref="AA18:AG18">AA12/(AA12+AA13)</f>
        <v>0.6</v>
      </c>
      <c r="AB18" s="78">
        <f t="shared" si="14"/>
        <v>0.3</v>
      </c>
      <c r="AC18" s="78">
        <f t="shared" si="14"/>
        <v>0.7727272727272727</v>
      </c>
      <c r="AD18" s="78">
        <f t="shared" si="14"/>
        <v>0.56</v>
      </c>
      <c r="AE18" s="78">
        <f t="shared" si="14"/>
        <v>0.64</v>
      </c>
      <c r="AF18" s="78">
        <f t="shared" si="14"/>
        <v>0.4</v>
      </c>
      <c r="AG18" s="78">
        <f t="shared" si="14"/>
        <v>0.6666666666666666</v>
      </c>
      <c r="AH18" s="77">
        <f>AH12/(AH12+AH13)</f>
        <v>0.90625</v>
      </c>
    </row>
    <row r="19" spans="1:34" ht="12.75">
      <c r="A19" s="1">
        <v>2</v>
      </c>
      <c r="B19">
        <v>3</v>
      </c>
      <c r="C19" s="62">
        <v>1</v>
      </c>
      <c r="D19" s="57"/>
      <c r="E19" s="17" t="s">
        <v>2</v>
      </c>
      <c r="F19" s="16" t="s">
        <v>2</v>
      </c>
      <c r="G19" s="13" t="s">
        <v>1</v>
      </c>
      <c r="H19" s="16" t="s">
        <v>2</v>
      </c>
      <c r="I19" s="17" t="s">
        <v>2</v>
      </c>
      <c r="J19" s="16" t="s">
        <v>2</v>
      </c>
      <c r="K19" s="52" t="s">
        <v>1</v>
      </c>
      <c r="L19" s="27"/>
      <c r="M19" s="61">
        <f t="shared" si="9"/>
        <v>1</v>
      </c>
      <c r="N19" s="61">
        <f t="shared" si="0"/>
        <v>1.4285714285714286</v>
      </c>
      <c r="O19" s="61">
        <f t="shared" si="1"/>
        <v>1</v>
      </c>
      <c r="P19" s="61">
        <f t="shared" si="2"/>
        <v>1.3636363636363638</v>
      </c>
      <c r="Q19" s="61">
        <f t="shared" si="3"/>
        <v>1.9444444444444446</v>
      </c>
      <c r="R19" s="61">
        <f t="shared" si="4"/>
        <v>0.8333333333333334</v>
      </c>
      <c r="S19" s="61">
        <f t="shared" si="5"/>
        <v>1</v>
      </c>
      <c r="U19" s="64">
        <f t="shared" si="6"/>
        <v>1.282354797979798</v>
      </c>
      <c r="V19">
        <f t="shared" si="10"/>
        <v>1</v>
      </c>
      <c r="W19" t="str">
        <f t="shared" si="7"/>
        <v>TP</v>
      </c>
      <c r="Y19" t="s">
        <v>60</v>
      </c>
      <c r="AA19" s="75">
        <f aca="true" t="shared" si="15" ref="AA19:AG19">AVERAGE(AA17:AA18)</f>
        <v>0.4666666666666667</v>
      </c>
      <c r="AB19" s="75">
        <f t="shared" si="15"/>
        <v>0.4441176470588235</v>
      </c>
      <c r="AC19" s="75">
        <f t="shared" si="15"/>
        <v>0.6590909090909091</v>
      </c>
      <c r="AD19" s="75">
        <f t="shared" si="15"/>
        <v>0.4564705882352942</v>
      </c>
      <c r="AE19" s="75">
        <f t="shared" si="15"/>
        <v>0.5387500000000001</v>
      </c>
      <c r="AF19" s="75">
        <f t="shared" si="15"/>
        <v>0.4</v>
      </c>
      <c r="AG19" s="75">
        <f t="shared" si="15"/>
        <v>0.5833333333333333</v>
      </c>
      <c r="AH19" s="73">
        <f>AVERAGE(AH17:AH18)</f>
        <v>0.803125</v>
      </c>
    </row>
    <row r="20" spans="1:23" ht="12.75">
      <c r="A20" s="1">
        <v>2</v>
      </c>
      <c r="B20">
        <v>5</v>
      </c>
      <c r="C20" s="5">
        <v>-1</v>
      </c>
      <c r="D20" s="58"/>
      <c r="E20" s="15" t="s">
        <v>3</v>
      </c>
      <c r="F20" s="18" t="s">
        <v>3</v>
      </c>
      <c r="G20" s="13" t="s">
        <v>1</v>
      </c>
      <c r="H20" s="18" t="s">
        <v>3</v>
      </c>
      <c r="I20" s="15" t="s">
        <v>3</v>
      </c>
      <c r="J20" s="12" t="s">
        <v>1</v>
      </c>
      <c r="K20" s="52" t="s">
        <v>1</v>
      </c>
      <c r="L20" s="27"/>
      <c r="M20" s="61">
        <f t="shared" si="9"/>
        <v>1</v>
      </c>
      <c r="N20" s="61">
        <f t="shared" si="0"/>
        <v>1.4285714285714286</v>
      </c>
      <c r="O20" s="61">
        <f t="shared" si="1"/>
        <v>1</v>
      </c>
      <c r="P20" s="61">
        <f t="shared" si="2"/>
        <v>1.3636363636363638</v>
      </c>
      <c r="Q20" s="61">
        <f t="shared" si="3"/>
        <v>1.9444444444444446</v>
      </c>
      <c r="R20" s="61">
        <f t="shared" si="4"/>
        <v>1</v>
      </c>
      <c r="S20" s="61">
        <f t="shared" si="5"/>
        <v>1</v>
      </c>
      <c r="U20" s="64">
        <f t="shared" si="6"/>
        <v>1.5388257575757576</v>
      </c>
      <c r="V20">
        <f t="shared" si="10"/>
        <v>1</v>
      </c>
      <c r="W20" t="str">
        <f t="shared" si="7"/>
        <v>FP</v>
      </c>
    </row>
    <row r="21" spans="1:42" ht="12.75">
      <c r="A21" s="1">
        <v>2</v>
      </c>
      <c r="B21">
        <v>6</v>
      </c>
      <c r="C21" s="5">
        <v>-1</v>
      </c>
      <c r="D21" s="58"/>
      <c r="E21" s="13" t="s">
        <v>1</v>
      </c>
      <c r="F21" s="18" t="s">
        <v>3</v>
      </c>
      <c r="G21" s="15" t="s">
        <v>3</v>
      </c>
      <c r="H21" s="22" t="s">
        <v>4</v>
      </c>
      <c r="I21" s="20" t="s">
        <v>4</v>
      </c>
      <c r="J21" s="12" t="s">
        <v>1</v>
      </c>
      <c r="K21" s="52" t="s">
        <v>1</v>
      </c>
      <c r="L21" s="27"/>
      <c r="M21" s="61">
        <f t="shared" si="9"/>
        <v>1</v>
      </c>
      <c r="N21" s="61">
        <f t="shared" si="0"/>
        <v>1.4285714285714286</v>
      </c>
      <c r="O21" s="61">
        <f t="shared" si="1"/>
        <v>3.3000000000000003</v>
      </c>
      <c r="P21" s="61">
        <f t="shared" si="2"/>
        <v>0.7142857142857143</v>
      </c>
      <c r="Q21" s="61">
        <f t="shared" si="3"/>
        <v>0.46875000000000006</v>
      </c>
      <c r="R21" s="61">
        <f t="shared" si="4"/>
        <v>1</v>
      </c>
      <c r="S21" s="61">
        <f t="shared" si="5"/>
        <v>1</v>
      </c>
      <c r="U21" s="64">
        <f t="shared" si="6"/>
        <v>0.641242825255102</v>
      </c>
      <c r="V21">
        <f t="shared" si="10"/>
        <v>-1</v>
      </c>
      <c r="W21" t="str">
        <f t="shared" si="7"/>
        <v>TN</v>
      </c>
      <c r="AK21" t="s">
        <v>69</v>
      </c>
      <c r="AL21" t="s">
        <v>59</v>
      </c>
      <c r="AO21" t="s">
        <v>69</v>
      </c>
      <c r="AP21" t="s">
        <v>59</v>
      </c>
    </row>
    <row r="22" spans="1:42" ht="12.75">
      <c r="A22" s="1">
        <v>2</v>
      </c>
      <c r="B22">
        <v>8</v>
      </c>
      <c r="C22" s="5">
        <v>-1</v>
      </c>
      <c r="D22" s="58"/>
      <c r="E22" s="13" t="s">
        <v>1</v>
      </c>
      <c r="F22" s="22" t="s">
        <v>4</v>
      </c>
      <c r="G22" s="15" t="s">
        <v>3</v>
      </c>
      <c r="H22" s="18" t="s">
        <v>3</v>
      </c>
      <c r="I22" s="15" t="s">
        <v>3</v>
      </c>
      <c r="J22" s="12" t="s">
        <v>1</v>
      </c>
      <c r="K22" s="52" t="s">
        <v>1</v>
      </c>
      <c r="L22" s="27"/>
      <c r="M22" s="61">
        <f t="shared" si="9"/>
        <v>1</v>
      </c>
      <c r="N22" s="61">
        <f t="shared" si="0"/>
        <v>0</v>
      </c>
      <c r="O22" s="61">
        <f t="shared" si="1"/>
        <v>3.3000000000000003</v>
      </c>
      <c r="P22" s="61">
        <f t="shared" si="2"/>
        <v>1.3636363636363638</v>
      </c>
      <c r="Q22" s="61">
        <f t="shared" si="3"/>
        <v>1.9444444444444446</v>
      </c>
      <c r="R22" s="61">
        <f t="shared" si="4"/>
        <v>1</v>
      </c>
      <c r="S22" s="61">
        <f t="shared" si="5"/>
        <v>1</v>
      </c>
      <c r="U22" s="64">
        <f t="shared" si="6"/>
        <v>0</v>
      </c>
      <c r="V22">
        <f t="shared" si="10"/>
        <v>-1</v>
      </c>
      <c r="W22" t="str">
        <f t="shared" si="7"/>
        <v>TN</v>
      </c>
      <c r="AK22" s="16" t="s">
        <v>2</v>
      </c>
      <c r="AL22" t="s">
        <v>5</v>
      </c>
      <c r="AN22" t="s">
        <v>2</v>
      </c>
      <c r="AO22">
        <f aca="true" t="shared" si="16" ref="AO22:AP25">COUNTIF(AK$22:AK$41,$AN22)</f>
        <v>10</v>
      </c>
      <c r="AP22">
        <f t="shared" si="16"/>
        <v>7</v>
      </c>
    </row>
    <row r="23" spans="1:42" ht="12.75">
      <c r="A23" s="1">
        <v>2</v>
      </c>
      <c r="B23">
        <v>9</v>
      </c>
      <c r="C23" s="62">
        <v>1</v>
      </c>
      <c r="D23" s="57"/>
      <c r="E23" s="13" t="s">
        <v>1</v>
      </c>
      <c r="F23" s="12" t="s">
        <v>1</v>
      </c>
      <c r="G23" s="13" t="s">
        <v>1</v>
      </c>
      <c r="H23" s="37" t="s">
        <v>5</v>
      </c>
      <c r="I23" s="21" t="s">
        <v>5</v>
      </c>
      <c r="J23" s="12" t="s">
        <v>1</v>
      </c>
      <c r="K23" s="52" t="s">
        <v>1</v>
      </c>
      <c r="L23" s="27"/>
      <c r="M23" s="61">
        <f t="shared" si="9"/>
        <v>1</v>
      </c>
      <c r="N23" s="61">
        <f t="shared" si="0"/>
        <v>1</v>
      </c>
      <c r="O23" s="61">
        <f t="shared" si="1"/>
        <v>1</v>
      </c>
      <c r="P23" s="61">
        <f t="shared" si="2"/>
        <v>0.7142857142857143</v>
      </c>
      <c r="Q23" s="61">
        <f t="shared" si="3"/>
        <v>0.46875000000000006</v>
      </c>
      <c r="R23" s="61">
        <f t="shared" si="4"/>
        <v>1</v>
      </c>
      <c r="S23" s="61">
        <f t="shared" si="5"/>
        <v>1</v>
      </c>
      <c r="U23" s="64">
        <f t="shared" si="6"/>
        <v>0.13602120535714285</v>
      </c>
      <c r="V23">
        <f t="shared" si="10"/>
        <v>-1</v>
      </c>
      <c r="W23" t="str">
        <f t="shared" si="7"/>
        <v>FN</v>
      </c>
      <c r="AK23" s="15" t="s">
        <v>3</v>
      </c>
      <c r="AL23" t="s">
        <v>3</v>
      </c>
      <c r="AN23" t="s">
        <v>5</v>
      </c>
      <c r="AO23">
        <f t="shared" si="16"/>
        <v>0</v>
      </c>
      <c r="AP23">
        <f t="shared" si="16"/>
        <v>3</v>
      </c>
    </row>
    <row r="24" spans="1:42" ht="12.75">
      <c r="A24" s="1">
        <v>2</v>
      </c>
      <c r="B24">
        <v>10</v>
      </c>
      <c r="C24" s="62">
        <v>1</v>
      </c>
      <c r="D24" s="57"/>
      <c r="E24" s="13" t="s">
        <v>1</v>
      </c>
      <c r="F24" s="16" t="s">
        <v>2</v>
      </c>
      <c r="G24" s="17" t="s">
        <v>2</v>
      </c>
      <c r="H24" s="16" t="s">
        <v>2</v>
      </c>
      <c r="I24" s="17" t="s">
        <v>2</v>
      </c>
      <c r="J24" s="12" t="s">
        <v>1</v>
      </c>
      <c r="K24" s="52" t="s">
        <v>1</v>
      </c>
      <c r="L24" s="27"/>
      <c r="M24" s="61">
        <f t="shared" si="9"/>
        <v>1</v>
      </c>
      <c r="N24" s="61">
        <f t="shared" si="0"/>
        <v>1.4285714285714286</v>
      </c>
      <c r="O24" s="61">
        <f t="shared" si="1"/>
        <v>3.3000000000000003</v>
      </c>
      <c r="P24" s="61">
        <f t="shared" si="2"/>
        <v>1.3636363636363638</v>
      </c>
      <c r="Q24" s="61">
        <f t="shared" si="3"/>
        <v>1.9444444444444446</v>
      </c>
      <c r="R24" s="61">
        <f t="shared" si="4"/>
        <v>1</v>
      </c>
      <c r="S24" s="61">
        <f t="shared" si="5"/>
        <v>1</v>
      </c>
      <c r="U24" s="64">
        <f t="shared" si="6"/>
        <v>5.078125000000001</v>
      </c>
      <c r="V24">
        <f t="shared" si="10"/>
        <v>1</v>
      </c>
      <c r="W24" t="str">
        <f t="shared" si="7"/>
        <v>TP</v>
      </c>
      <c r="AK24" s="16" t="s">
        <v>2</v>
      </c>
      <c r="AL24" t="s">
        <v>2</v>
      </c>
      <c r="AN24" t="s">
        <v>4</v>
      </c>
      <c r="AO24">
        <f t="shared" si="16"/>
        <v>3</v>
      </c>
      <c r="AP24">
        <f t="shared" si="16"/>
        <v>7</v>
      </c>
    </row>
    <row r="25" spans="1:42" ht="12.75">
      <c r="A25" s="1">
        <v>2</v>
      </c>
      <c r="B25">
        <v>11</v>
      </c>
      <c r="C25" s="5">
        <v>-1</v>
      </c>
      <c r="D25" s="58"/>
      <c r="E25" s="13" t="s">
        <v>1</v>
      </c>
      <c r="F25" s="18" t="s">
        <v>3</v>
      </c>
      <c r="G25" s="15" t="s">
        <v>3</v>
      </c>
      <c r="H25" s="22" t="s">
        <v>4</v>
      </c>
      <c r="I25" s="20" t="s">
        <v>4</v>
      </c>
      <c r="J25" s="12" t="s">
        <v>1</v>
      </c>
      <c r="K25" s="52" t="s">
        <v>1</v>
      </c>
      <c r="L25" s="27"/>
      <c r="M25" s="61">
        <f t="shared" si="9"/>
        <v>1</v>
      </c>
      <c r="N25" s="61">
        <f t="shared" si="0"/>
        <v>1.4285714285714286</v>
      </c>
      <c r="O25" s="61">
        <f t="shared" si="1"/>
        <v>3.3000000000000003</v>
      </c>
      <c r="P25" s="61">
        <f t="shared" si="2"/>
        <v>0.7142857142857143</v>
      </c>
      <c r="Q25" s="61">
        <f t="shared" si="3"/>
        <v>0.46875000000000006</v>
      </c>
      <c r="R25" s="61">
        <f t="shared" si="4"/>
        <v>1</v>
      </c>
      <c r="S25" s="61">
        <f t="shared" si="5"/>
        <v>1</v>
      </c>
      <c r="U25" s="64">
        <f t="shared" si="6"/>
        <v>0.641242825255102</v>
      </c>
      <c r="V25">
        <f t="shared" si="10"/>
        <v>-1</v>
      </c>
      <c r="W25" t="str">
        <f t="shared" si="7"/>
        <v>TN</v>
      </c>
      <c r="AK25" s="16" t="s">
        <v>2</v>
      </c>
      <c r="AL25" t="s">
        <v>2</v>
      </c>
      <c r="AN25" t="s">
        <v>3</v>
      </c>
      <c r="AO25">
        <f t="shared" si="16"/>
        <v>7</v>
      </c>
      <c r="AP25">
        <f t="shared" si="16"/>
        <v>3</v>
      </c>
    </row>
    <row r="26" spans="1:38" ht="12.75">
      <c r="A26" s="1">
        <v>2</v>
      </c>
      <c r="B26">
        <v>12</v>
      </c>
      <c r="C26" s="62">
        <v>1</v>
      </c>
      <c r="D26" s="57"/>
      <c r="E26" s="13" t="s">
        <v>1</v>
      </c>
      <c r="F26" s="16" t="s">
        <v>2</v>
      </c>
      <c r="G26" s="36" t="s">
        <v>2</v>
      </c>
      <c r="H26" s="30" t="s">
        <v>1</v>
      </c>
      <c r="I26" s="35" t="s">
        <v>1</v>
      </c>
      <c r="J26" s="12" t="s">
        <v>1</v>
      </c>
      <c r="K26" s="52" t="s">
        <v>1</v>
      </c>
      <c r="L26" s="27"/>
      <c r="M26" s="61">
        <f t="shared" si="9"/>
        <v>1</v>
      </c>
      <c r="N26" s="61">
        <f t="shared" si="0"/>
        <v>1.4285714285714286</v>
      </c>
      <c r="O26" s="61">
        <f t="shared" si="1"/>
        <v>3.3000000000000003</v>
      </c>
      <c r="P26" s="61">
        <f t="shared" si="2"/>
        <v>1</v>
      </c>
      <c r="Q26" s="61">
        <f t="shared" si="3"/>
        <v>1</v>
      </c>
      <c r="R26" s="61">
        <f t="shared" si="4"/>
        <v>1</v>
      </c>
      <c r="S26" s="61">
        <f t="shared" si="5"/>
        <v>1</v>
      </c>
      <c r="U26" s="64">
        <f t="shared" si="6"/>
        <v>1.9151785714285712</v>
      </c>
      <c r="V26">
        <f t="shared" si="10"/>
        <v>1</v>
      </c>
      <c r="W26" t="str">
        <f t="shared" si="7"/>
        <v>TP</v>
      </c>
      <c r="AK26" s="16" t="s">
        <v>2</v>
      </c>
      <c r="AL26" t="s">
        <v>2</v>
      </c>
    </row>
    <row r="27" spans="1:42" ht="12.75">
      <c r="A27" s="1">
        <v>3</v>
      </c>
      <c r="B27">
        <v>5</v>
      </c>
      <c r="C27" s="5">
        <v>-1</v>
      </c>
      <c r="D27" s="58"/>
      <c r="E27" s="15" t="s">
        <v>3</v>
      </c>
      <c r="F27" s="12" t="s">
        <v>1</v>
      </c>
      <c r="G27" s="13" t="s">
        <v>1</v>
      </c>
      <c r="H27" s="18" t="s">
        <v>3</v>
      </c>
      <c r="I27" s="15" t="s">
        <v>3</v>
      </c>
      <c r="J27" s="18" t="s">
        <v>3</v>
      </c>
      <c r="K27" s="66" t="s">
        <v>3</v>
      </c>
      <c r="L27" s="27"/>
      <c r="M27" s="61">
        <f t="shared" si="9"/>
        <v>1</v>
      </c>
      <c r="N27" s="61">
        <f t="shared" si="0"/>
        <v>1</v>
      </c>
      <c r="O27" s="61">
        <f t="shared" si="1"/>
        <v>1</v>
      </c>
      <c r="P27" s="61">
        <f t="shared" si="2"/>
        <v>1.3636363636363638</v>
      </c>
      <c r="Q27" s="61">
        <f t="shared" si="3"/>
        <v>1.9444444444444446</v>
      </c>
      <c r="R27" s="61">
        <f t="shared" si="4"/>
        <v>0.8333333333333334</v>
      </c>
      <c r="S27" s="61">
        <f t="shared" si="5"/>
        <v>1</v>
      </c>
      <c r="U27" s="64">
        <f t="shared" si="6"/>
        <v>0.8976483585858586</v>
      </c>
      <c r="V27">
        <f t="shared" si="10"/>
        <v>-1</v>
      </c>
      <c r="W27" t="str">
        <f t="shared" si="7"/>
        <v>TN</v>
      </c>
      <c r="AK27" s="22" t="s">
        <v>4</v>
      </c>
      <c r="AL27" t="s">
        <v>4</v>
      </c>
      <c r="AN27" t="s">
        <v>79</v>
      </c>
      <c r="AO27" s="69">
        <f>AO22/(AO22+AO23)</f>
        <v>1</v>
      </c>
      <c r="AP27" s="69">
        <f>AP22/(AP22+AP23)</f>
        <v>0.7</v>
      </c>
    </row>
    <row r="28" spans="1:42" ht="12.75">
      <c r="A28" s="1">
        <v>3</v>
      </c>
      <c r="B28">
        <v>6</v>
      </c>
      <c r="C28" s="5">
        <v>-1</v>
      </c>
      <c r="D28" s="58"/>
      <c r="E28" s="20" t="s">
        <v>4</v>
      </c>
      <c r="F28" s="12" t="s">
        <v>1</v>
      </c>
      <c r="G28" s="20" t="s">
        <v>4</v>
      </c>
      <c r="H28" s="18" t="s">
        <v>3</v>
      </c>
      <c r="I28" s="15" t="s">
        <v>3</v>
      </c>
      <c r="J28" s="22" t="s">
        <v>4</v>
      </c>
      <c r="K28" s="67" t="s">
        <v>4</v>
      </c>
      <c r="L28" s="27"/>
      <c r="M28" s="61">
        <f t="shared" si="9"/>
        <v>1</v>
      </c>
      <c r="N28" s="61">
        <f t="shared" si="0"/>
        <v>1</v>
      </c>
      <c r="O28" s="61">
        <f t="shared" si="1"/>
        <v>0.3235294117647059</v>
      </c>
      <c r="P28" s="61">
        <f t="shared" si="2"/>
        <v>1.3636363636363638</v>
      </c>
      <c r="Q28" s="61">
        <f t="shared" si="3"/>
        <v>1.9444444444444446</v>
      </c>
      <c r="R28" s="61">
        <f t="shared" si="4"/>
        <v>1.25</v>
      </c>
      <c r="S28" s="61">
        <f t="shared" si="5"/>
        <v>1</v>
      </c>
      <c r="U28" s="64">
        <f t="shared" si="6"/>
        <v>0.43562346813725494</v>
      </c>
      <c r="V28">
        <f t="shared" si="10"/>
        <v>-1</v>
      </c>
      <c r="W28" t="str">
        <f t="shared" si="7"/>
        <v>TN</v>
      </c>
      <c r="AK28" s="16" t="s">
        <v>2</v>
      </c>
      <c r="AL28" t="s">
        <v>5</v>
      </c>
      <c r="AN28" t="s">
        <v>80</v>
      </c>
      <c r="AO28" s="69">
        <f>AO24/(AO24+AO25)</f>
        <v>0.3</v>
      </c>
      <c r="AP28" s="69">
        <f>AP24/(AP24+AP25)</f>
        <v>0.7</v>
      </c>
    </row>
    <row r="29" spans="1:42" ht="12.75">
      <c r="A29" s="1">
        <v>3</v>
      </c>
      <c r="B29">
        <v>8</v>
      </c>
      <c r="C29" s="5">
        <v>-1</v>
      </c>
      <c r="D29" s="58"/>
      <c r="E29" s="20" t="s">
        <v>4</v>
      </c>
      <c r="F29" s="12" t="s">
        <v>1</v>
      </c>
      <c r="G29" s="20" t="s">
        <v>4</v>
      </c>
      <c r="H29" s="18" t="s">
        <v>3</v>
      </c>
      <c r="I29" s="15" t="s">
        <v>3</v>
      </c>
      <c r="J29" s="18" t="s">
        <v>3</v>
      </c>
      <c r="K29" s="67" t="s">
        <v>4</v>
      </c>
      <c r="L29" s="27"/>
      <c r="M29" s="61">
        <f t="shared" si="9"/>
        <v>1</v>
      </c>
      <c r="N29" s="61">
        <f t="shared" si="0"/>
        <v>1</v>
      </c>
      <c r="O29" s="61">
        <f t="shared" si="1"/>
        <v>0.3235294117647059</v>
      </c>
      <c r="P29" s="61">
        <f t="shared" si="2"/>
        <v>1.3636363636363638</v>
      </c>
      <c r="Q29" s="61">
        <f t="shared" si="3"/>
        <v>1.9444444444444446</v>
      </c>
      <c r="R29" s="61">
        <f t="shared" si="4"/>
        <v>0.8333333333333334</v>
      </c>
      <c r="S29" s="61">
        <f t="shared" si="5"/>
        <v>1</v>
      </c>
      <c r="U29" s="64">
        <f t="shared" si="6"/>
        <v>0.2904156454248366</v>
      </c>
      <c r="V29">
        <f t="shared" si="10"/>
        <v>-1</v>
      </c>
      <c r="W29" t="str">
        <f t="shared" si="7"/>
        <v>TN</v>
      </c>
      <c r="AK29" s="18" t="s">
        <v>3</v>
      </c>
      <c r="AL29" t="s">
        <v>3</v>
      </c>
      <c r="AN29" t="s">
        <v>81</v>
      </c>
      <c r="AO29" s="69">
        <f>AO22/(AO22+AO25)</f>
        <v>0.5882352941176471</v>
      </c>
      <c r="AP29" s="69">
        <f>AP22/(AP22+AP25)</f>
        <v>0.7</v>
      </c>
    </row>
    <row r="30" spans="1:42" ht="12.75">
      <c r="A30" s="1">
        <v>3</v>
      </c>
      <c r="B30">
        <v>9</v>
      </c>
      <c r="C30" s="5">
        <v>-1</v>
      </c>
      <c r="D30" s="58"/>
      <c r="E30" s="13" t="s">
        <v>1</v>
      </c>
      <c r="F30" s="12" t="s">
        <v>1</v>
      </c>
      <c r="G30" s="13" t="s">
        <v>1</v>
      </c>
      <c r="H30" s="22" t="s">
        <v>4</v>
      </c>
      <c r="I30" s="20" t="s">
        <v>4</v>
      </c>
      <c r="J30" s="22" t="s">
        <v>4</v>
      </c>
      <c r="K30" s="52" t="s">
        <v>1</v>
      </c>
      <c r="L30" s="27"/>
      <c r="M30" s="61">
        <f t="shared" si="9"/>
        <v>1</v>
      </c>
      <c r="N30" s="61">
        <f t="shared" si="0"/>
        <v>1</v>
      </c>
      <c r="O30" s="61">
        <f t="shared" si="1"/>
        <v>1</v>
      </c>
      <c r="P30" s="61">
        <f t="shared" si="2"/>
        <v>0.7142857142857143</v>
      </c>
      <c r="Q30" s="61">
        <f t="shared" si="3"/>
        <v>0.46875000000000006</v>
      </c>
      <c r="R30" s="61">
        <f t="shared" si="4"/>
        <v>1.25</v>
      </c>
      <c r="S30" s="61">
        <f t="shared" si="5"/>
        <v>1</v>
      </c>
      <c r="U30" s="64">
        <f t="shared" si="6"/>
        <v>0.17002650669642858</v>
      </c>
      <c r="V30">
        <f t="shared" si="10"/>
        <v>-1</v>
      </c>
      <c r="W30" t="str">
        <f t="shared" si="7"/>
        <v>TN</v>
      </c>
      <c r="AK30" s="16" t="s">
        <v>2</v>
      </c>
      <c r="AL30" t="s">
        <v>2</v>
      </c>
      <c r="AN30" t="s">
        <v>82</v>
      </c>
      <c r="AO30" s="69">
        <f>AO24/(AO24+AO23)</f>
        <v>1</v>
      </c>
      <c r="AP30" s="69">
        <f>AP24/(AP24+AP23)</f>
        <v>0.7</v>
      </c>
    </row>
    <row r="31" spans="1:42" ht="12.75">
      <c r="A31" s="1">
        <v>3</v>
      </c>
      <c r="B31">
        <v>10</v>
      </c>
      <c r="C31" s="62">
        <v>1</v>
      </c>
      <c r="D31" s="57"/>
      <c r="E31" s="21" t="s">
        <v>5</v>
      </c>
      <c r="F31" s="16" t="s">
        <v>2</v>
      </c>
      <c r="G31" s="21" t="s">
        <v>5</v>
      </c>
      <c r="H31" s="16" t="s">
        <v>2</v>
      </c>
      <c r="I31" s="17" t="s">
        <v>2</v>
      </c>
      <c r="J31" s="37" t="s">
        <v>5</v>
      </c>
      <c r="K31" s="68" t="s">
        <v>5</v>
      </c>
      <c r="L31" s="27"/>
      <c r="M31" s="61">
        <f t="shared" si="9"/>
        <v>1</v>
      </c>
      <c r="N31" s="61">
        <f t="shared" si="0"/>
        <v>1.4285714285714286</v>
      </c>
      <c r="O31" s="61">
        <f t="shared" si="1"/>
        <v>0.3235294117647059</v>
      </c>
      <c r="P31" s="61">
        <f t="shared" si="2"/>
        <v>1.3636363636363638</v>
      </c>
      <c r="Q31" s="61">
        <f t="shared" si="3"/>
        <v>1.9444444444444446</v>
      </c>
      <c r="R31" s="61">
        <f t="shared" si="4"/>
        <v>1.25</v>
      </c>
      <c r="S31" s="61">
        <f t="shared" si="5"/>
        <v>1</v>
      </c>
      <c r="U31" s="64">
        <f t="shared" si="6"/>
        <v>0.6223192401960784</v>
      </c>
      <c r="V31">
        <f t="shared" si="10"/>
        <v>-1</v>
      </c>
      <c r="W31" t="str">
        <f t="shared" si="7"/>
        <v>FN</v>
      </c>
      <c r="AK31" s="18" t="s">
        <v>3</v>
      </c>
      <c r="AL31" t="s">
        <v>3</v>
      </c>
      <c r="AN31" t="s">
        <v>83</v>
      </c>
      <c r="AO31" s="69">
        <f>(AO22+AO24)/SUM(AO22:AO25)</f>
        <v>0.65</v>
      </c>
      <c r="AP31" s="69">
        <f>(AP22+AP24)/SUM(AP22:AP25)</f>
        <v>0.7</v>
      </c>
    </row>
    <row r="32" spans="1:38" ht="12.75">
      <c r="A32" s="1">
        <v>3</v>
      </c>
      <c r="B32">
        <v>11</v>
      </c>
      <c r="C32" s="62">
        <v>1</v>
      </c>
      <c r="D32" s="57"/>
      <c r="E32" s="21" t="s">
        <v>5</v>
      </c>
      <c r="F32" s="16" t="s">
        <v>2</v>
      </c>
      <c r="G32" s="17" t="s">
        <v>2</v>
      </c>
      <c r="H32" s="16" t="s">
        <v>2</v>
      </c>
      <c r="I32" s="17" t="s">
        <v>2</v>
      </c>
      <c r="J32" s="16" t="s">
        <v>2</v>
      </c>
      <c r="K32" s="53" t="s">
        <v>2</v>
      </c>
      <c r="L32" s="27"/>
      <c r="M32" s="61">
        <f t="shared" si="9"/>
        <v>1</v>
      </c>
      <c r="N32" s="61">
        <f t="shared" si="0"/>
        <v>1.4285714285714286</v>
      </c>
      <c r="O32" s="61">
        <f t="shared" si="1"/>
        <v>3.3000000000000003</v>
      </c>
      <c r="P32" s="61">
        <f t="shared" si="2"/>
        <v>1.3636363636363638</v>
      </c>
      <c r="Q32" s="61">
        <f t="shared" si="3"/>
        <v>1.9444444444444446</v>
      </c>
      <c r="R32" s="61">
        <f t="shared" si="4"/>
        <v>0.8333333333333334</v>
      </c>
      <c r="S32" s="61">
        <f t="shared" si="5"/>
        <v>1</v>
      </c>
      <c r="U32" s="64">
        <f t="shared" si="6"/>
        <v>4.231770833333334</v>
      </c>
      <c r="V32">
        <f t="shared" si="10"/>
        <v>1</v>
      </c>
      <c r="W32" t="str">
        <f t="shared" si="7"/>
        <v>TP</v>
      </c>
      <c r="AK32" s="18" t="s">
        <v>3</v>
      </c>
      <c r="AL32" t="s">
        <v>4</v>
      </c>
    </row>
    <row r="33" spans="1:38" ht="12.75">
      <c r="A33" s="1">
        <v>3</v>
      </c>
      <c r="B33">
        <v>12</v>
      </c>
      <c r="C33" s="62">
        <v>1</v>
      </c>
      <c r="D33" s="57"/>
      <c r="E33" s="21" t="s">
        <v>5</v>
      </c>
      <c r="F33" s="12" t="s">
        <v>1</v>
      </c>
      <c r="G33" s="38" t="s">
        <v>5</v>
      </c>
      <c r="H33" s="30" t="s">
        <v>1</v>
      </c>
      <c r="I33" s="35" t="s">
        <v>1</v>
      </c>
      <c r="J33" s="37" t="s">
        <v>5</v>
      </c>
      <c r="K33" s="68" t="s">
        <v>5</v>
      </c>
      <c r="L33" s="27"/>
      <c r="M33" s="61">
        <f t="shared" si="9"/>
        <v>1</v>
      </c>
      <c r="N33" s="61">
        <f t="shared" si="0"/>
        <v>1</v>
      </c>
      <c r="O33" s="61">
        <f t="shared" si="1"/>
        <v>0.3235294117647059</v>
      </c>
      <c r="P33" s="61">
        <f t="shared" si="2"/>
        <v>1</v>
      </c>
      <c r="Q33" s="61">
        <f t="shared" si="3"/>
        <v>1</v>
      </c>
      <c r="R33" s="61">
        <f t="shared" si="4"/>
        <v>1.25</v>
      </c>
      <c r="S33" s="61">
        <f t="shared" si="5"/>
        <v>1</v>
      </c>
      <c r="U33" s="64">
        <f t="shared" si="6"/>
        <v>0.1642922794117647</v>
      </c>
      <c r="V33">
        <f t="shared" si="10"/>
        <v>-1</v>
      </c>
      <c r="W33" t="str">
        <f t="shared" si="7"/>
        <v>FN</v>
      </c>
      <c r="AK33" s="22" t="s">
        <v>4</v>
      </c>
      <c r="AL33" t="s">
        <v>4</v>
      </c>
    </row>
    <row r="34" spans="1:38" ht="12.75">
      <c r="A34" s="1">
        <v>5</v>
      </c>
      <c r="B34">
        <v>6</v>
      </c>
      <c r="C34" s="5">
        <v>-1</v>
      </c>
      <c r="D34" s="58"/>
      <c r="E34" s="20" t="s">
        <v>4</v>
      </c>
      <c r="F34" s="18" t="s">
        <v>3</v>
      </c>
      <c r="G34" s="20" t="s">
        <v>4</v>
      </c>
      <c r="H34" s="18" t="s">
        <v>3</v>
      </c>
      <c r="I34" s="20" t="s">
        <v>4</v>
      </c>
      <c r="J34" s="12" t="s">
        <v>1</v>
      </c>
      <c r="K34" s="52" t="s">
        <v>1</v>
      </c>
      <c r="L34" s="27"/>
      <c r="M34" s="61">
        <f t="shared" si="9"/>
        <v>1</v>
      </c>
      <c r="N34" s="61">
        <f t="shared" si="0"/>
        <v>1.4285714285714286</v>
      </c>
      <c r="O34" s="61">
        <f t="shared" si="1"/>
        <v>0.3235294117647059</v>
      </c>
      <c r="P34" s="61">
        <f t="shared" si="2"/>
        <v>1.3636363636363638</v>
      </c>
      <c r="Q34" s="61">
        <f t="shared" si="3"/>
        <v>0.46875000000000006</v>
      </c>
      <c r="R34" s="61">
        <f t="shared" si="4"/>
        <v>1</v>
      </c>
      <c r="S34" s="61">
        <f t="shared" si="5"/>
        <v>1</v>
      </c>
      <c r="U34" s="64">
        <f t="shared" si="6"/>
        <v>0.12001871060924371</v>
      </c>
      <c r="V34">
        <f t="shared" si="10"/>
        <v>-1</v>
      </c>
      <c r="W34" t="str">
        <f t="shared" si="7"/>
        <v>TN</v>
      </c>
      <c r="AK34" s="16" t="s">
        <v>2</v>
      </c>
      <c r="AL34" t="s">
        <v>2</v>
      </c>
    </row>
    <row r="35" spans="1:38" ht="12.75">
      <c r="A35" s="1">
        <v>5</v>
      </c>
      <c r="B35">
        <v>8</v>
      </c>
      <c r="C35" s="5">
        <v>-1</v>
      </c>
      <c r="D35" s="58"/>
      <c r="E35" s="15" t="s">
        <v>3</v>
      </c>
      <c r="F35" s="22" t="s">
        <v>4</v>
      </c>
      <c r="G35" s="20" t="s">
        <v>4</v>
      </c>
      <c r="H35" s="18" t="s">
        <v>3</v>
      </c>
      <c r="I35" s="15" t="s">
        <v>3</v>
      </c>
      <c r="J35" s="12" t="s">
        <v>1</v>
      </c>
      <c r="K35" s="52" t="s">
        <v>1</v>
      </c>
      <c r="L35" s="27"/>
      <c r="M35" s="61">
        <f t="shared" si="9"/>
        <v>1</v>
      </c>
      <c r="N35" s="61">
        <f t="shared" si="0"/>
        <v>0</v>
      </c>
      <c r="O35" s="61">
        <f t="shared" si="1"/>
        <v>0.3235294117647059</v>
      </c>
      <c r="P35" s="61">
        <f t="shared" si="2"/>
        <v>1.3636363636363638</v>
      </c>
      <c r="Q35" s="61">
        <f t="shared" si="3"/>
        <v>1.9444444444444446</v>
      </c>
      <c r="R35" s="61">
        <f t="shared" si="4"/>
        <v>1</v>
      </c>
      <c r="S35" s="61">
        <f t="shared" si="5"/>
        <v>1</v>
      </c>
      <c r="U35" s="64">
        <f t="shared" si="6"/>
        <v>0</v>
      </c>
      <c r="V35">
        <f t="shared" si="10"/>
        <v>-1</v>
      </c>
      <c r="W35" t="str">
        <f t="shared" si="7"/>
        <v>TN</v>
      </c>
      <c r="AK35" s="18" t="s">
        <v>3</v>
      </c>
      <c r="AL35" t="s">
        <v>4</v>
      </c>
    </row>
    <row r="36" spans="1:38" ht="12.75">
      <c r="A36" s="1">
        <v>5</v>
      </c>
      <c r="B36">
        <v>9</v>
      </c>
      <c r="C36" s="5">
        <v>-1</v>
      </c>
      <c r="D36" s="58"/>
      <c r="E36" s="13" t="s">
        <v>1</v>
      </c>
      <c r="F36" s="12" t="s">
        <v>1</v>
      </c>
      <c r="G36" s="13" t="s">
        <v>1</v>
      </c>
      <c r="H36" s="22" t="s">
        <v>4</v>
      </c>
      <c r="I36" s="20" t="s">
        <v>4</v>
      </c>
      <c r="J36" s="12" t="s">
        <v>1</v>
      </c>
      <c r="K36" s="52" t="s">
        <v>1</v>
      </c>
      <c r="L36" s="27"/>
      <c r="M36" s="61">
        <f t="shared" si="9"/>
        <v>1</v>
      </c>
      <c r="N36" s="61">
        <f t="shared" si="0"/>
        <v>1</v>
      </c>
      <c r="O36" s="61">
        <f t="shared" si="1"/>
        <v>1</v>
      </c>
      <c r="P36" s="61">
        <f t="shared" si="2"/>
        <v>0.7142857142857143</v>
      </c>
      <c r="Q36" s="61">
        <f t="shared" si="3"/>
        <v>0.46875000000000006</v>
      </c>
      <c r="R36" s="61">
        <f t="shared" si="4"/>
        <v>1</v>
      </c>
      <c r="S36" s="61">
        <f t="shared" si="5"/>
        <v>1</v>
      </c>
      <c r="U36" s="64">
        <f t="shared" si="6"/>
        <v>0.13602120535714285</v>
      </c>
      <c r="V36">
        <f t="shared" si="10"/>
        <v>-1</v>
      </c>
      <c r="W36" t="str">
        <f t="shared" si="7"/>
        <v>TN</v>
      </c>
      <c r="AK36" s="16" t="s">
        <v>2</v>
      </c>
      <c r="AL36" t="s">
        <v>2</v>
      </c>
    </row>
    <row r="37" spans="1:38" ht="12.75">
      <c r="A37" s="1">
        <v>5</v>
      </c>
      <c r="B37">
        <v>10</v>
      </c>
      <c r="C37" s="5">
        <v>-1</v>
      </c>
      <c r="D37" s="58"/>
      <c r="E37" s="20" t="s">
        <v>4</v>
      </c>
      <c r="F37" s="12" t="s">
        <v>1</v>
      </c>
      <c r="G37" s="20" t="s">
        <v>4</v>
      </c>
      <c r="H37" s="18" t="s">
        <v>3</v>
      </c>
      <c r="I37" s="15" t="s">
        <v>3</v>
      </c>
      <c r="J37" s="12" t="s">
        <v>1</v>
      </c>
      <c r="K37" s="52" t="s">
        <v>1</v>
      </c>
      <c r="L37" s="27"/>
      <c r="M37" s="61">
        <f t="shared" si="9"/>
        <v>1</v>
      </c>
      <c r="N37" s="61">
        <f t="shared" si="0"/>
        <v>1</v>
      </c>
      <c r="O37" s="61">
        <f t="shared" si="1"/>
        <v>0.3235294117647059</v>
      </c>
      <c r="P37" s="61">
        <f t="shared" si="2"/>
        <v>1.3636363636363638</v>
      </c>
      <c r="Q37" s="61">
        <f t="shared" si="3"/>
        <v>1.9444444444444446</v>
      </c>
      <c r="R37" s="61">
        <f t="shared" si="4"/>
        <v>1</v>
      </c>
      <c r="S37" s="61">
        <f t="shared" si="5"/>
        <v>1</v>
      </c>
      <c r="U37" s="64">
        <f t="shared" si="6"/>
        <v>0.34849877450980393</v>
      </c>
      <c r="V37">
        <f t="shared" si="10"/>
        <v>-1</v>
      </c>
      <c r="W37" t="str">
        <f t="shared" si="7"/>
        <v>TN</v>
      </c>
      <c r="AK37" s="16" t="s">
        <v>2</v>
      </c>
      <c r="AL37" t="s">
        <v>5</v>
      </c>
    </row>
    <row r="38" spans="1:38" ht="12.75">
      <c r="A38" s="1">
        <v>5</v>
      </c>
      <c r="B38">
        <v>11</v>
      </c>
      <c r="C38" s="5">
        <v>-1</v>
      </c>
      <c r="D38" s="58"/>
      <c r="E38" s="20" t="s">
        <v>4</v>
      </c>
      <c r="F38" s="12" t="s">
        <v>1</v>
      </c>
      <c r="G38" s="20" t="s">
        <v>4</v>
      </c>
      <c r="H38" s="22" t="s">
        <v>4</v>
      </c>
      <c r="I38" s="20" t="s">
        <v>4</v>
      </c>
      <c r="J38" s="12" t="s">
        <v>1</v>
      </c>
      <c r="K38" s="52" t="s">
        <v>1</v>
      </c>
      <c r="L38" s="27"/>
      <c r="M38" s="61">
        <f t="shared" si="9"/>
        <v>1</v>
      </c>
      <c r="N38" s="61">
        <f t="shared" si="0"/>
        <v>1</v>
      </c>
      <c r="O38" s="61">
        <f t="shared" si="1"/>
        <v>0.3235294117647059</v>
      </c>
      <c r="P38" s="61">
        <f t="shared" si="2"/>
        <v>0.7142857142857143</v>
      </c>
      <c r="Q38" s="61">
        <f t="shared" si="3"/>
        <v>0.46875000000000006</v>
      </c>
      <c r="R38" s="61">
        <f t="shared" si="4"/>
        <v>1</v>
      </c>
      <c r="S38" s="61">
        <f t="shared" si="5"/>
        <v>1</v>
      </c>
      <c r="U38" s="64">
        <f t="shared" si="6"/>
        <v>0.04400686055672269</v>
      </c>
      <c r="V38">
        <f t="shared" si="10"/>
        <v>-1</v>
      </c>
      <c r="W38" t="str">
        <f t="shared" si="7"/>
        <v>TN</v>
      </c>
      <c r="AK38" s="16" t="s">
        <v>2</v>
      </c>
      <c r="AL38" t="s">
        <v>2</v>
      </c>
    </row>
    <row r="39" spans="1:38" ht="12.75">
      <c r="A39" s="1">
        <v>5</v>
      </c>
      <c r="B39">
        <v>12</v>
      </c>
      <c r="C39" s="5">
        <v>-1</v>
      </c>
      <c r="D39" s="58"/>
      <c r="E39" s="20" t="s">
        <v>4</v>
      </c>
      <c r="F39" s="12" t="s">
        <v>1</v>
      </c>
      <c r="G39" s="39" t="s">
        <v>4</v>
      </c>
      <c r="H39" s="30" t="s">
        <v>1</v>
      </c>
      <c r="I39" s="35" t="s">
        <v>1</v>
      </c>
      <c r="J39" s="12" t="s">
        <v>1</v>
      </c>
      <c r="K39" s="52" t="s">
        <v>1</v>
      </c>
      <c r="L39" s="13"/>
      <c r="M39" s="61">
        <f t="shared" si="9"/>
        <v>1</v>
      </c>
      <c r="N39" s="61">
        <f t="shared" si="0"/>
        <v>1</v>
      </c>
      <c r="O39" s="61">
        <f t="shared" si="1"/>
        <v>0.3235294117647059</v>
      </c>
      <c r="P39" s="61">
        <f t="shared" si="2"/>
        <v>1</v>
      </c>
      <c r="Q39" s="61">
        <f t="shared" si="3"/>
        <v>1</v>
      </c>
      <c r="R39" s="61">
        <f t="shared" si="4"/>
        <v>1</v>
      </c>
      <c r="S39" s="61">
        <f t="shared" si="5"/>
        <v>1</v>
      </c>
      <c r="U39" s="64">
        <f t="shared" si="6"/>
        <v>0.13143382352941174</v>
      </c>
      <c r="V39">
        <f t="shared" si="10"/>
        <v>-1</v>
      </c>
      <c r="W39" t="str">
        <f t="shared" si="7"/>
        <v>TN</v>
      </c>
      <c r="AK39" s="18" t="s">
        <v>3</v>
      </c>
      <c r="AL39" t="s">
        <v>4</v>
      </c>
    </row>
    <row r="40" spans="1:38" ht="12.75">
      <c r="A40" s="1">
        <v>6</v>
      </c>
      <c r="B40">
        <v>8</v>
      </c>
      <c r="C40" s="5">
        <v>-1</v>
      </c>
      <c r="D40" s="58"/>
      <c r="E40" s="13" t="s">
        <v>1</v>
      </c>
      <c r="F40" s="18" t="s">
        <v>3</v>
      </c>
      <c r="G40" s="20" t="s">
        <v>4</v>
      </c>
      <c r="H40" s="22" t="s">
        <v>4</v>
      </c>
      <c r="I40" s="20" t="s">
        <v>4</v>
      </c>
      <c r="J40" s="12" t="s">
        <v>1</v>
      </c>
      <c r="K40" s="52" t="s">
        <v>1</v>
      </c>
      <c r="L40" s="27"/>
      <c r="M40" s="61">
        <f t="shared" si="9"/>
        <v>1</v>
      </c>
      <c r="N40" s="61">
        <f t="shared" si="0"/>
        <v>1.4285714285714286</v>
      </c>
      <c r="O40" s="61">
        <f t="shared" si="1"/>
        <v>0.3235294117647059</v>
      </c>
      <c r="P40" s="61">
        <f t="shared" si="2"/>
        <v>0.7142857142857143</v>
      </c>
      <c r="Q40" s="61">
        <f t="shared" si="3"/>
        <v>0.46875000000000006</v>
      </c>
      <c r="R40" s="61">
        <f t="shared" si="4"/>
        <v>1</v>
      </c>
      <c r="S40" s="61">
        <f t="shared" si="5"/>
        <v>1</v>
      </c>
      <c r="U40" s="64">
        <f t="shared" si="6"/>
        <v>0.06286694365246098</v>
      </c>
      <c r="V40">
        <f t="shared" si="10"/>
        <v>-1</v>
      </c>
      <c r="W40" t="str">
        <f t="shared" si="7"/>
        <v>TN</v>
      </c>
      <c r="AK40" s="22" t="s">
        <v>4</v>
      </c>
      <c r="AL40" t="s">
        <v>4</v>
      </c>
    </row>
    <row r="41" spans="1:38" ht="12.75">
      <c r="A41" s="1">
        <v>6</v>
      </c>
      <c r="B41">
        <v>9</v>
      </c>
      <c r="C41" s="5">
        <v>-1</v>
      </c>
      <c r="D41" s="58"/>
      <c r="E41" s="13" t="s">
        <v>1</v>
      </c>
      <c r="F41" s="12" t="s">
        <v>1</v>
      </c>
      <c r="G41" s="13" t="s">
        <v>1</v>
      </c>
      <c r="H41" s="22" t="s">
        <v>4</v>
      </c>
      <c r="I41" s="20" t="s">
        <v>4</v>
      </c>
      <c r="J41" s="12" t="s">
        <v>1</v>
      </c>
      <c r="K41" s="52" t="s">
        <v>1</v>
      </c>
      <c r="L41" s="27"/>
      <c r="M41" s="61">
        <f t="shared" si="9"/>
        <v>1</v>
      </c>
      <c r="N41" s="61">
        <f t="shared" si="0"/>
        <v>1</v>
      </c>
      <c r="O41" s="61">
        <f t="shared" si="1"/>
        <v>1</v>
      </c>
      <c r="P41" s="61">
        <f t="shared" si="2"/>
        <v>0.7142857142857143</v>
      </c>
      <c r="Q41" s="61">
        <f t="shared" si="3"/>
        <v>0.46875000000000006</v>
      </c>
      <c r="R41" s="61">
        <f t="shared" si="4"/>
        <v>1</v>
      </c>
      <c r="S41" s="61">
        <f t="shared" si="5"/>
        <v>1</v>
      </c>
      <c r="U41" s="64">
        <f t="shared" si="6"/>
        <v>0.13602120535714285</v>
      </c>
      <c r="V41">
        <f t="shared" si="10"/>
        <v>-1</v>
      </c>
      <c r="W41" t="str">
        <f t="shared" si="7"/>
        <v>TN</v>
      </c>
      <c r="AK41" s="18" t="s">
        <v>3</v>
      </c>
      <c r="AL41" t="s">
        <v>4</v>
      </c>
    </row>
    <row r="42" spans="1:23" ht="12.75">
      <c r="A42" s="1">
        <v>6</v>
      </c>
      <c r="B42">
        <v>10</v>
      </c>
      <c r="C42" s="5">
        <v>-1</v>
      </c>
      <c r="D42" s="58"/>
      <c r="E42" s="13" t="s">
        <v>1</v>
      </c>
      <c r="F42" s="12" t="s">
        <v>1</v>
      </c>
      <c r="G42" s="20" t="s">
        <v>4</v>
      </c>
      <c r="H42" s="22" t="s">
        <v>4</v>
      </c>
      <c r="I42" s="20" t="s">
        <v>4</v>
      </c>
      <c r="J42" s="12" t="s">
        <v>1</v>
      </c>
      <c r="K42" s="52" t="s">
        <v>1</v>
      </c>
      <c r="L42" s="27"/>
      <c r="M42" s="61">
        <f t="shared" si="9"/>
        <v>1</v>
      </c>
      <c r="N42" s="61">
        <f t="shared" si="0"/>
        <v>1</v>
      </c>
      <c r="O42" s="61">
        <f t="shared" si="1"/>
        <v>0.3235294117647059</v>
      </c>
      <c r="P42" s="61">
        <f t="shared" si="2"/>
        <v>0.7142857142857143</v>
      </c>
      <c r="Q42" s="61">
        <f t="shared" si="3"/>
        <v>0.46875000000000006</v>
      </c>
      <c r="R42" s="61">
        <f t="shared" si="4"/>
        <v>1</v>
      </c>
      <c r="S42" s="61">
        <f t="shared" si="5"/>
        <v>1</v>
      </c>
      <c r="U42" s="64">
        <f t="shared" si="6"/>
        <v>0.04400686055672269</v>
      </c>
      <c r="V42">
        <f t="shared" si="10"/>
        <v>-1</v>
      </c>
      <c r="W42" t="str">
        <f t="shared" si="7"/>
        <v>TN</v>
      </c>
    </row>
    <row r="43" spans="1:23" ht="12.75">
      <c r="A43" s="1">
        <v>6</v>
      </c>
      <c r="B43">
        <v>11</v>
      </c>
      <c r="C43" s="5">
        <v>-1</v>
      </c>
      <c r="D43" s="58"/>
      <c r="E43" s="13" t="s">
        <v>1</v>
      </c>
      <c r="F43" s="12" t="s">
        <v>1</v>
      </c>
      <c r="G43" s="20" t="s">
        <v>4</v>
      </c>
      <c r="H43" s="22" t="s">
        <v>4</v>
      </c>
      <c r="I43" s="20" t="s">
        <v>4</v>
      </c>
      <c r="J43" s="12" t="s">
        <v>1</v>
      </c>
      <c r="K43" s="52" t="s">
        <v>1</v>
      </c>
      <c r="L43" s="27"/>
      <c r="M43" s="61">
        <f t="shared" si="9"/>
        <v>1</v>
      </c>
      <c r="N43" s="61">
        <f t="shared" si="0"/>
        <v>1</v>
      </c>
      <c r="O43" s="61">
        <f t="shared" si="1"/>
        <v>0.3235294117647059</v>
      </c>
      <c r="P43" s="61">
        <f t="shared" si="2"/>
        <v>0.7142857142857143</v>
      </c>
      <c r="Q43" s="61">
        <f t="shared" si="3"/>
        <v>0.46875000000000006</v>
      </c>
      <c r="R43" s="61">
        <f t="shared" si="4"/>
        <v>1</v>
      </c>
      <c r="S43" s="61">
        <f t="shared" si="5"/>
        <v>1</v>
      </c>
      <c r="U43" s="64">
        <f t="shared" si="6"/>
        <v>0.04400686055672269</v>
      </c>
      <c r="V43">
        <f t="shared" si="10"/>
        <v>-1</v>
      </c>
      <c r="W43" t="str">
        <f t="shared" si="7"/>
        <v>TN</v>
      </c>
    </row>
    <row r="44" spans="1:23" ht="12.75">
      <c r="A44" s="1">
        <v>6</v>
      </c>
      <c r="B44">
        <v>12</v>
      </c>
      <c r="C44" s="5">
        <v>-1</v>
      </c>
      <c r="D44" s="58"/>
      <c r="E44" s="13" t="s">
        <v>1</v>
      </c>
      <c r="F44" s="12" t="s">
        <v>1</v>
      </c>
      <c r="G44" s="20" t="s">
        <v>4</v>
      </c>
      <c r="H44" s="30" t="s">
        <v>1</v>
      </c>
      <c r="I44" s="35" t="s">
        <v>1</v>
      </c>
      <c r="J44" s="12" t="s">
        <v>1</v>
      </c>
      <c r="K44" s="52" t="s">
        <v>1</v>
      </c>
      <c r="L44" s="27"/>
      <c r="M44" s="61">
        <f t="shared" si="9"/>
        <v>1</v>
      </c>
      <c r="N44" s="61">
        <f t="shared" si="0"/>
        <v>1</v>
      </c>
      <c r="O44" s="61">
        <f t="shared" si="1"/>
        <v>0.3235294117647059</v>
      </c>
      <c r="P44" s="61">
        <f t="shared" si="2"/>
        <v>1</v>
      </c>
      <c r="Q44" s="61">
        <f t="shared" si="3"/>
        <v>1</v>
      </c>
      <c r="R44" s="61">
        <f t="shared" si="4"/>
        <v>1</v>
      </c>
      <c r="S44" s="61">
        <f t="shared" si="5"/>
        <v>1</v>
      </c>
      <c r="U44" s="64">
        <f t="shared" si="6"/>
        <v>0.13143382352941174</v>
      </c>
      <c r="V44">
        <f t="shared" si="10"/>
        <v>-1</v>
      </c>
      <c r="W44" t="str">
        <f t="shared" si="7"/>
        <v>TN</v>
      </c>
    </row>
    <row r="45" spans="1:23" ht="12.75">
      <c r="A45" s="1">
        <v>8</v>
      </c>
      <c r="B45">
        <v>9</v>
      </c>
      <c r="C45" s="5">
        <v>-1</v>
      </c>
      <c r="D45" s="58"/>
      <c r="E45" s="13" t="s">
        <v>1</v>
      </c>
      <c r="F45" s="12" t="s">
        <v>1</v>
      </c>
      <c r="G45" s="13" t="s">
        <v>1</v>
      </c>
      <c r="H45" s="22" t="s">
        <v>4</v>
      </c>
      <c r="I45" s="20" t="s">
        <v>4</v>
      </c>
      <c r="J45" s="12" t="s">
        <v>1</v>
      </c>
      <c r="K45" s="52" t="s">
        <v>1</v>
      </c>
      <c r="L45" s="27"/>
      <c r="M45" s="61">
        <f t="shared" si="9"/>
        <v>1</v>
      </c>
      <c r="N45" s="61">
        <f t="shared" si="0"/>
        <v>1</v>
      </c>
      <c r="O45" s="61">
        <f t="shared" si="1"/>
        <v>1</v>
      </c>
      <c r="P45" s="61">
        <f t="shared" si="2"/>
        <v>0.7142857142857143</v>
      </c>
      <c r="Q45" s="61">
        <f t="shared" si="3"/>
        <v>0.46875000000000006</v>
      </c>
      <c r="R45" s="61">
        <f t="shared" si="4"/>
        <v>1</v>
      </c>
      <c r="S45" s="61">
        <f t="shared" si="5"/>
        <v>1</v>
      </c>
      <c r="U45" s="64">
        <f t="shared" si="6"/>
        <v>0.13602120535714285</v>
      </c>
      <c r="V45">
        <f t="shared" si="10"/>
        <v>-1</v>
      </c>
      <c r="W45" t="str">
        <f t="shared" si="7"/>
        <v>TN</v>
      </c>
    </row>
    <row r="46" spans="1:23" ht="12.75">
      <c r="A46" s="1">
        <v>8</v>
      </c>
      <c r="B46">
        <v>10</v>
      </c>
      <c r="C46" s="5">
        <v>-1</v>
      </c>
      <c r="D46" s="58"/>
      <c r="E46" s="13" t="s">
        <v>1</v>
      </c>
      <c r="F46" s="12" t="s">
        <v>1</v>
      </c>
      <c r="G46" s="20" t="s">
        <v>4</v>
      </c>
      <c r="H46" s="18" t="s">
        <v>3</v>
      </c>
      <c r="I46" s="20" t="s">
        <v>4</v>
      </c>
      <c r="J46" s="12" t="s">
        <v>1</v>
      </c>
      <c r="K46" s="52" t="s">
        <v>1</v>
      </c>
      <c r="L46" s="27"/>
      <c r="M46" s="61">
        <f t="shared" si="9"/>
        <v>1</v>
      </c>
      <c r="N46" s="61">
        <f t="shared" si="0"/>
        <v>1</v>
      </c>
      <c r="O46" s="61">
        <f t="shared" si="1"/>
        <v>0.3235294117647059</v>
      </c>
      <c r="P46" s="61">
        <f t="shared" si="2"/>
        <v>1.3636363636363638</v>
      </c>
      <c r="Q46" s="61">
        <f t="shared" si="3"/>
        <v>0.46875000000000006</v>
      </c>
      <c r="R46" s="61">
        <f t="shared" si="4"/>
        <v>1</v>
      </c>
      <c r="S46" s="61">
        <f t="shared" si="5"/>
        <v>1</v>
      </c>
      <c r="U46" s="64">
        <f t="shared" si="6"/>
        <v>0.08401309742647059</v>
      </c>
      <c r="V46">
        <f t="shared" si="10"/>
        <v>-1</v>
      </c>
      <c r="W46" t="str">
        <f t="shared" si="7"/>
        <v>TN</v>
      </c>
    </row>
    <row r="47" spans="1:23" ht="12.75">
      <c r="A47" s="1">
        <v>8</v>
      </c>
      <c r="B47">
        <v>11</v>
      </c>
      <c r="C47" s="5">
        <v>-1</v>
      </c>
      <c r="D47" s="58"/>
      <c r="E47" s="13" t="s">
        <v>1</v>
      </c>
      <c r="F47" s="12" t="s">
        <v>1</v>
      </c>
      <c r="G47" s="20" t="s">
        <v>4</v>
      </c>
      <c r="H47" s="22" t="s">
        <v>4</v>
      </c>
      <c r="I47" s="20" t="s">
        <v>4</v>
      </c>
      <c r="J47" s="12" t="s">
        <v>1</v>
      </c>
      <c r="K47" s="52" t="s">
        <v>1</v>
      </c>
      <c r="L47" s="27"/>
      <c r="M47" s="61">
        <f t="shared" si="9"/>
        <v>1</v>
      </c>
      <c r="N47" s="61">
        <f t="shared" si="0"/>
        <v>1</v>
      </c>
      <c r="O47" s="61">
        <f t="shared" si="1"/>
        <v>0.3235294117647059</v>
      </c>
      <c r="P47" s="61">
        <f t="shared" si="2"/>
        <v>0.7142857142857143</v>
      </c>
      <c r="Q47" s="61">
        <f t="shared" si="3"/>
        <v>0.46875000000000006</v>
      </c>
      <c r="R47" s="61">
        <f t="shared" si="4"/>
        <v>1</v>
      </c>
      <c r="S47" s="61">
        <f t="shared" si="5"/>
        <v>1</v>
      </c>
      <c r="U47" s="64">
        <f t="shared" si="6"/>
        <v>0.04400686055672269</v>
      </c>
      <c r="V47">
        <f t="shared" si="10"/>
        <v>-1</v>
      </c>
      <c r="W47" t="str">
        <f t="shared" si="7"/>
        <v>TN</v>
      </c>
    </row>
    <row r="48" spans="1:23" ht="12.75">
      <c r="A48" s="1">
        <v>8</v>
      </c>
      <c r="B48">
        <v>12</v>
      </c>
      <c r="C48" s="5">
        <v>-1</v>
      </c>
      <c r="D48" s="58"/>
      <c r="E48" s="13" t="s">
        <v>1</v>
      </c>
      <c r="F48" s="12" t="s">
        <v>1</v>
      </c>
      <c r="G48" s="20" t="s">
        <v>4</v>
      </c>
      <c r="H48" s="30" t="s">
        <v>1</v>
      </c>
      <c r="I48" s="35" t="s">
        <v>1</v>
      </c>
      <c r="J48" s="12" t="s">
        <v>1</v>
      </c>
      <c r="K48" s="52" t="s">
        <v>1</v>
      </c>
      <c r="L48" s="27"/>
      <c r="M48" s="61">
        <f t="shared" si="9"/>
        <v>1</v>
      </c>
      <c r="N48" s="61">
        <f t="shared" si="0"/>
        <v>1</v>
      </c>
      <c r="O48" s="61">
        <f t="shared" si="1"/>
        <v>0.3235294117647059</v>
      </c>
      <c r="P48" s="61">
        <f t="shared" si="2"/>
        <v>1</v>
      </c>
      <c r="Q48" s="61">
        <f t="shared" si="3"/>
        <v>1</v>
      </c>
      <c r="R48" s="61">
        <f t="shared" si="4"/>
        <v>1</v>
      </c>
      <c r="S48" s="61">
        <f t="shared" si="5"/>
        <v>1</v>
      </c>
      <c r="U48" s="64">
        <f t="shared" si="6"/>
        <v>0.13143382352941174</v>
      </c>
      <c r="V48">
        <f t="shared" si="10"/>
        <v>-1</v>
      </c>
      <c r="W48" t="str">
        <f t="shared" si="7"/>
        <v>TN</v>
      </c>
    </row>
    <row r="49" spans="1:23" ht="12.75">
      <c r="A49" s="1">
        <v>9</v>
      </c>
      <c r="B49">
        <v>10</v>
      </c>
      <c r="C49" s="5">
        <v>-1</v>
      </c>
      <c r="D49" s="58"/>
      <c r="E49" s="13" t="s">
        <v>1</v>
      </c>
      <c r="F49" s="12" t="s">
        <v>1</v>
      </c>
      <c r="G49" s="13" t="s">
        <v>1</v>
      </c>
      <c r="H49" s="22" t="s">
        <v>4</v>
      </c>
      <c r="I49" s="20" t="s">
        <v>4</v>
      </c>
      <c r="J49" s="12" t="s">
        <v>1</v>
      </c>
      <c r="K49" s="52" t="s">
        <v>1</v>
      </c>
      <c r="L49" s="27"/>
      <c r="M49" s="61">
        <f t="shared" si="9"/>
        <v>1</v>
      </c>
      <c r="N49" s="61">
        <f t="shared" si="0"/>
        <v>1</v>
      </c>
      <c r="O49" s="61">
        <f t="shared" si="1"/>
        <v>1</v>
      </c>
      <c r="P49" s="61">
        <f t="shared" si="2"/>
        <v>0.7142857142857143</v>
      </c>
      <c r="Q49" s="61">
        <f t="shared" si="3"/>
        <v>0.46875000000000006</v>
      </c>
      <c r="R49" s="61">
        <f t="shared" si="4"/>
        <v>1</v>
      </c>
      <c r="S49" s="61">
        <f t="shared" si="5"/>
        <v>1</v>
      </c>
      <c r="U49" s="64">
        <f t="shared" si="6"/>
        <v>0.13602120535714285</v>
      </c>
      <c r="V49">
        <f t="shared" si="10"/>
        <v>-1</v>
      </c>
      <c r="W49" t="str">
        <f t="shared" si="7"/>
        <v>TN</v>
      </c>
    </row>
    <row r="50" spans="1:23" ht="12.75">
      <c r="A50" s="1">
        <v>9</v>
      </c>
      <c r="B50">
        <v>11</v>
      </c>
      <c r="C50" s="5">
        <v>-1</v>
      </c>
      <c r="D50" s="58"/>
      <c r="E50" s="13" t="s">
        <v>1</v>
      </c>
      <c r="F50" s="12" t="s">
        <v>1</v>
      </c>
      <c r="G50" s="13" t="s">
        <v>1</v>
      </c>
      <c r="H50" s="22" t="s">
        <v>4</v>
      </c>
      <c r="I50" s="20" t="s">
        <v>4</v>
      </c>
      <c r="J50" s="12" t="s">
        <v>1</v>
      </c>
      <c r="K50" s="52" t="s">
        <v>1</v>
      </c>
      <c r="L50" s="27"/>
      <c r="M50" s="61">
        <f t="shared" si="9"/>
        <v>1</v>
      </c>
      <c r="N50" s="61">
        <f t="shared" si="0"/>
        <v>1</v>
      </c>
      <c r="O50" s="61">
        <f t="shared" si="1"/>
        <v>1</v>
      </c>
      <c r="P50" s="61">
        <f t="shared" si="2"/>
        <v>0.7142857142857143</v>
      </c>
      <c r="Q50" s="61">
        <f t="shared" si="3"/>
        <v>0.46875000000000006</v>
      </c>
      <c r="R50" s="61">
        <f t="shared" si="4"/>
        <v>1</v>
      </c>
      <c r="S50" s="61">
        <f t="shared" si="5"/>
        <v>1</v>
      </c>
      <c r="U50" s="64">
        <f t="shared" si="6"/>
        <v>0.13602120535714285</v>
      </c>
      <c r="V50">
        <f t="shared" si="10"/>
        <v>-1</v>
      </c>
      <c r="W50" t="str">
        <f t="shared" si="7"/>
        <v>TN</v>
      </c>
    </row>
    <row r="51" spans="1:23" ht="12.75">
      <c r="A51" s="1">
        <v>9</v>
      </c>
      <c r="B51">
        <v>12</v>
      </c>
      <c r="C51" s="5">
        <v>-1</v>
      </c>
      <c r="D51" s="58"/>
      <c r="E51" s="13" t="s">
        <v>1</v>
      </c>
      <c r="F51" s="12" t="s">
        <v>1</v>
      </c>
      <c r="G51" s="13" t="s">
        <v>1</v>
      </c>
      <c r="H51" s="30" t="s">
        <v>1</v>
      </c>
      <c r="I51" s="35" t="s">
        <v>1</v>
      </c>
      <c r="J51" s="12" t="s">
        <v>1</v>
      </c>
      <c r="K51" s="52" t="s">
        <v>1</v>
      </c>
      <c r="L51" s="27"/>
      <c r="M51" s="61">
        <f t="shared" si="9"/>
        <v>1</v>
      </c>
      <c r="N51" s="61">
        <f t="shared" si="0"/>
        <v>1</v>
      </c>
      <c r="O51" s="61">
        <f t="shared" si="1"/>
        <v>1</v>
      </c>
      <c r="P51" s="61">
        <f t="shared" si="2"/>
        <v>1</v>
      </c>
      <c r="Q51" s="61">
        <f t="shared" si="3"/>
        <v>1</v>
      </c>
      <c r="R51" s="61">
        <f t="shared" si="4"/>
        <v>1</v>
      </c>
      <c r="S51" s="61">
        <f t="shared" si="5"/>
        <v>1</v>
      </c>
      <c r="U51" s="64">
        <f t="shared" si="6"/>
        <v>0.40624999999999994</v>
      </c>
      <c r="V51">
        <f t="shared" si="10"/>
        <v>-1</v>
      </c>
      <c r="W51" t="str">
        <f t="shared" si="7"/>
        <v>TN</v>
      </c>
    </row>
    <row r="52" spans="1:23" ht="12.75">
      <c r="A52" s="1">
        <v>10</v>
      </c>
      <c r="B52">
        <v>11</v>
      </c>
      <c r="C52" s="5">
        <v>-1</v>
      </c>
      <c r="D52" s="58"/>
      <c r="E52" s="13" t="s">
        <v>1</v>
      </c>
      <c r="F52" s="12" t="s">
        <v>1</v>
      </c>
      <c r="G52" s="20" t="s">
        <v>4</v>
      </c>
      <c r="H52" s="22" t="s">
        <v>4</v>
      </c>
      <c r="I52" s="20" t="s">
        <v>4</v>
      </c>
      <c r="J52" s="12" t="s">
        <v>1</v>
      </c>
      <c r="K52" s="52" t="s">
        <v>1</v>
      </c>
      <c r="L52" s="27"/>
      <c r="M52" s="61">
        <f t="shared" si="9"/>
        <v>1</v>
      </c>
      <c r="N52" s="61">
        <f t="shared" si="0"/>
        <v>1</v>
      </c>
      <c r="O52" s="61">
        <f t="shared" si="1"/>
        <v>0.3235294117647059</v>
      </c>
      <c r="P52" s="61">
        <f t="shared" si="2"/>
        <v>0.7142857142857143</v>
      </c>
      <c r="Q52" s="61">
        <f t="shared" si="3"/>
        <v>0.46875000000000006</v>
      </c>
      <c r="R52" s="61">
        <f t="shared" si="4"/>
        <v>1</v>
      </c>
      <c r="S52" s="61">
        <f t="shared" si="5"/>
        <v>1</v>
      </c>
      <c r="U52" s="64">
        <f t="shared" si="6"/>
        <v>0.04400686055672269</v>
      </c>
      <c r="V52">
        <f t="shared" si="10"/>
        <v>-1</v>
      </c>
      <c r="W52" t="str">
        <f t="shared" si="7"/>
        <v>TN</v>
      </c>
    </row>
    <row r="53" spans="1:23" ht="12.75">
      <c r="A53" s="1">
        <v>10</v>
      </c>
      <c r="B53">
        <v>12</v>
      </c>
      <c r="C53" s="5">
        <v>-1</v>
      </c>
      <c r="D53" s="58"/>
      <c r="E53" s="13" t="s">
        <v>1</v>
      </c>
      <c r="F53" s="12" t="s">
        <v>1</v>
      </c>
      <c r="G53" s="20" t="s">
        <v>4</v>
      </c>
      <c r="H53" s="30" t="s">
        <v>1</v>
      </c>
      <c r="I53" s="35" t="s">
        <v>1</v>
      </c>
      <c r="J53" s="12" t="s">
        <v>1</v>
      </c>
      <c r="K53" s="52" t="s">
        <v>1</v>
      </c>
      <c r="L53" s="27"/>
      <c r="M53" s="61">
        <f t="shared" si="9"/>
        <v>1</v>
      </c>
      <c r="N53" s="61">
        <f t="shared" si="0"/>
        <v>1</v>
      </c>
      <c r="O53" s="61">
        <f t="shared" si="1"/>
        <v>0.3235294117647059</v>
      </c>
      <c r="P53" s="61">
        <f t="shared" si="2"/>
        <v>1</v>
      </c>
      <c r="Q53" s="61">
        <f t="shared" si="3"/>
        <v>1</v>
      </c>
      <c r="R53" s="61">
        <f t="shared" si="4"/>
        <v>1</v>
      </c>
      <c r="S53" s="61">
        <f t="shared" si="5"/>
        <v>1</v>
      </c>
      <c r="U53" s="64">
        <f t="shared" si="6"/>
        <v>0.13143382352941174</v>
      </c>
      <c r="V53">
        <f t="shared" si="10"/>
        <v>-1</v>
      </c>
      <c r="W53" t="str">
        <f t="shared" si="7"/>
        <v>TN</v>
      </c>
    </row>
    <row r="54" spans="1:23" ht="13.5" thickBot="1">
      <c r="A54" s="1">
        <v>11</v>
      </c>
      <c r="B54">
        <v>12</v>
      </c>
      <c r="C54" s="5">
        <v>-1</v>
      </c>
      <c r="D54" s="59"/>
      <c r="E54" s="24" t="s">
        <v>1</v>
      </c>
      <c r="F54" s="23" t="s">
        <v>1</v>
      </c>
      <c r="G54" s="47" t="s">
        <v>4</v>
      </c>
      <c r="H54" s="40" t="s">
        <v>1</v>
      </c>
      <c r="I54" s="51" t="s">
        <v>1</v>
      </c>
      <c r="J54" s="23" t="s">
        <v>1</v>
      </c>
      <c r="K54" s="54" t="s">
        <v>1</v>
      </c>
      <c r="L54" s="27"/>
      <c r="M54" s="61">
        <f t="shared" si="9"/>
        <v>1</v>
      </c>
      <c r="N54" s="61">
        <f t="shared" si="0"/>
        <v>1</v>
      </c>
      <c r="O54" s="61">
        <f t="shared" si="1"/>
        <v>0.3235294117647059</v>
      </c>
      <c r="P54" s="61">
        <f t="shared" si="2"/>
        <v>1</v>
      </c>
      <c r="Q54" s="61">
        <f t="shared" si="3"/>
        <v>1</v>
      </c>
      <c r="R54" s="61">
        <f t="shared" si="4"/>
        <v>1</v>
      </c>
      <c r="S54" s="61">
        <f t="shared" si="5"/>
        <v>1</v>
      </c>
      <c r="U54" s="64">
        <f t="shared" si="6"/>
        <v>0.13143382352941174</v>
      </c>
      <c r="V54">
        <f t="shared" si="10"/>
        <v>-1</v>
      </c>
      <c r="W54" t="str">
        <f t="shared" si="7"/>
        <v>TN</v>
      </c>
    </row>
    <row r="55" spans="12:13" ht="12.75">
      <c r="L55" s="27"/>
      <c r="M55" s="27"/>
    </row>
    <row r="56" spans="1:13" ht="12.75">
      <c r="A56" t="s">
        <v>66</v>
      </c>
      <c r="C56" t="s">
        <v>2</v>
      </c>
      <c r="E56">
        <f aca="true" t="shared" si="17" ref="E56:K56">COUNTIF(E$10:E$54,"TP")</f>
        <v>2</v>
      </c>
      <c r="F56">
        <f t="shared" si="17"/>
        <v>10</v>
      </c>
      <c r="G56">
        <f t="shared" si="17"/>
        <v>6</v>
      </c>
      <c r="H56">
        <f t="shared" si="17"/>
        <v>6</v>
      </c>
      <c r="I56">
        <f t="shared" si="17"/>
        <v>7</v>
      </c>
      <c r="J56">
        <f t="shared" si="17"/>
        <v>2</v>
      </c>
      <c r="K56">
        <f t="shared" si="17"/>
        <v>1</v>
      </c>
      <c r="L56" s="27"/>
      <c r="M56" s="27"/>
    </row>
    <row r="57" spans="3:13" ht="12.75">
      <c r="C57" s="27" t="s">
        <v>5</v>
      </c>
      <c r="D57" s="27"/>
      <c r="E57">
        <f aca="true" t="shared" si="18" ref="E57:K57">COUNTIF(E$10:E$54,"FN")</f>
        <v>3</v>
      </c>
      <c r="F57">
        <f t="shared" si="18"/>
        <v>0</v>
      </c>
      <c r="G57">
        <f t="shared" si="18"/>
        <v>2</v>
      </c>
      <c r="H57">
        <f t="shared" si="18"/>
        <v>4</v>
      </c>
      <c r="I57">
        <f t="shared" si="18"/>
        <v>3</v>
      </c>
      <c r="J57">
        <f t="shared" si="18"/>
        <v>2</v>
      </c>
      <c r="K57">
        <f t="shared" si="18"/>
        <v>2</v>
      </c>
      <c r="L57" s="27"/>
      <c r="M57" s="27"/>
    </row>
    <row r="58" spans="1:13" ht="12.75">
      <c r="A58" s="27"/>
      <c r="C58" t="s">
        <v>4</v>
      </c>
      <c r="E58">
        <f aca="true" t="shared" si="19" ref="E58:K58">COUNTIF(E$10:E$54,"TN")</f>
        <v>6</v>
      </c>
      <c r="F58">
        <f t="shared" si="19"/>
        <v>3</v>
      </c>
      <c r="G58">
        <f t="shared" si="19"/>
        <v>17</v>
      </c>
      <c r="H58">
        <f t="shared" si="19"/>
        <v>14</v>
      </c>
      <c r="I58">
        <f t="shared" si="19"/>
        <v>16</v>
      </c>
      <c r="J58">
        <f t="shared" si="19"/>
        <v>2</v>
      </c>
      <c r="K58">
        <f t="shared" si="19"/>
        <v>2</v>
      </c>
      <c r="L58" s="27"/>
      <c r="M58" s="27"/>
    </row>
    <row r="59" spans="3:13" ht="12.75">
      <c r="C59" t="s">
        <v>3</v>
      </c>
      <c r="E59">
        <f aca="true" t="shared" si="20" ref="E59:K59">COUNTIF(E$10:E$54,"FP")</f>
        <v>4</v>
      </c>
      <c r="F59">
        <f t="shared" si="20"/>
        <v>7</v>
      </c>
      <c r="G59">
        <f t="shared" si="20"/>
        <v>5</v>
      </c>
      <c r="H59">
        <f t="shared" si="20"/>
        <v>11</v>
      </c>
      <c r="I59">
        <f t="shared" si="20"/>
        <v>9</v>
      </c>
      <c r="J59">
        <f t="shared" si="20"/>
        <v>3</v>
      </c>
      <c r="K59">
        <f t="shared" si="20"/>
        <v>1</v>
      </c>
      <c r="L59" s="27"/>
      <c r="M59" s="27"/>
    </row>
    <row r="60" spans="1:13" ht="12.75" customHeight="1">
      <c r="A60" s="41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</row>
    <row r="61" spans="1:9" ht="12.75">
      <c r="A61" s="26"/>
      <c r="B61" s="27"/>
      <c r="C61" s="27" t="s">
        <v>40</v>
      </c>
      <c r="D61" s="27"/>
      <c r="E61" s="42">
        <f>COUNTIF($C$10:$C$54,1)</f>
        <v>13</v>
      </c>
      <c r="F61" s="26"/>
      <c r="G61" s="27"/>
      <c r="H61" s="27"/>
      <c r="I61" s="27"/>
    </row>
    <row r="62" spans="1:9" ht="12.75">
      <c r="A62" s="26"/>
      <c r="B62" s="27"/>
      <c r="C62" s="27" t="s">
        <v>41</v>
      </c>
      <c r="D62" s="27"/>
      <c r="E62" s="42">
        <f>COUNTIF($C$10:$C$54,-1)</f>
        <v>32</v>
      </c>
      <c r="F62" s="26"/>
      <c r="G62" s="27"/>
      <c r="H62" s="27"/>
      <c r="I62" s="27"/>
    </row>
    <row r="63" spans="1:9" ht="12.75">
      <c r="A63" s="26"/>
      <c r="B63" s="27"/>
      <c r="C63" s="27"/>
      <c r="D63" s="27"/>
      <c r="E63" s="42"/>
      <c r="F63" s="26"/>
      <c r="G63" s="27"/>
      <c r="H63" s="27"/>
      <c r="I63" s="27"/>
    </row>
    <row r="64" spans="1:13" ht="12.75">
      <c r="A64" t="s">
        <v>28</v>
      </c>
      <c r="B64" s="27"/>
      <c r="C64" t="s">
        <v>29</v>
      </c>
      <c r="D64" s="27"/>
      <c r="E64" s="60">
        <f aca="true" t="shared" si="21" ref="E64:K65">E56/SUM(E$56:E$59)</f>
        <v>0.13333333333333333</v>
      </c>
      <c r="F64" s="60">
        <f t="shared" si="21"/>
        <v>0.5</v>
      </c>
      <c r="G64" s="60">
        <f t="shared" si="21"/>
        <v>0.2</v>
      </c>
      <c r="H64" s="60">
        <f t="shared" si="21"/>
        <v>0.17142857142857143</v>
      </c>
      <c r="I64" s="60">
        <f t="shared" si="21"/>
        <v>0.2</v>
      </c>
      <c r="J64" s="60">
        <f t="shared" si="21"/>
        <v>0.2222222222222222</v>
      </c>
      <c r="K64" s="60">
        <f t="shared" si="21"/>
        <v>0.16666666666666666</v>
      </c>
      <c r="L64" s="27"/>
      <c r="M64" s="27"/>
    </row>
    <row r="65" spans="1:13" ht="12.75">
      <c r="A65" s="27"/>
      <c r="B65" s="27"/>
      <c r="C65" s="27" t="s">
        <v>30</v>
      </c>
      <c r="D65" s="27"/>
      <c r="E65" s="60">
        <f t="shared" si="21"/>
        <v>0.2</v>
      </c>
      <c r="F65" s="60">
        <f t="shared" si="21"/>
        <v>0</v>
      </c>
      <c r="G65" s="60">
        <f t="shared" si="21"/>
        <v>0.06666666666666667</v>
      </c>
      <c r="H65" s="60">
        <f t="shared" si="21"/>
        <v>0.11428571428571428</v>
      </c>
      <c r="I65" s="60">
        <f t="shared" si="21"/>
        <v>0.08571428571428572</v>
      </c>
      <c r="J65" s="60">
        <f t="shared" si="21"/>
        <v>0.2222222222222222</v>
      </c>
      <c r="K65" s="60">
        <f t="shared" si="21"/>
        <v>0.3333333333333333</v>
      </c>
      <c r="L65" s="27"/>
      <c r="M65" s="27"/>
    </row>
    <row r="66" spans="1:13" ht="12.75">
      <c r="A66" s="27"/>
      <c r="B66" s="27"/>
      <c r="C66" t="s">
        <v>31</v>
      </c>
      <c r="D66" s="27"/>
      <c r="E66" s="60">
        <f aca="true" t="shared" si="22" ref="E66:K66">E59/SUM(E$56:E$59)</f>
        <v>0.26666666666666666</v>
      </c>
      <c r="F66" s="60">
        <f t="shared" si="22"/>
        <v>0.35</v>
      </c>
      <c r="G66" s="60">
        <f t="shared" si="22"/>
        <v>0.16666666666666666</v>
      </c>
      <c r="H66" s="60">
        <f t="shared" si="22"/>
        <v>0.3142857142857143</v>
      </c>
      <c r="I66" s="60">
        <f t="shared" si="22"/>
        <v>0.2571428571428571</v>
      </c>
      <c r="J66" s="60">
        <f t="shared" si="22"/>
        <v>0.3333333333333333</v>
      </c>
      <c r="K66" s="60">
        <f t="shared" si="22"/>
        <v>0.16666666666666666</v>
      </c>
      <c r="L66" s="27"/>
      <c r="M66" s="27"/>
    </row>
    <row r="67" spans="1:11" ht="12.75">
      <c r="A67" s="26"/>
      <c r="B67" s="27"/>
      <c r="C67" t="s">
        <v>32</v>
      </c>
      <c r="D67" s="27"/>
      <c r="E67" s="60">
        <f aca="true" t="shared" si="23" ref="E67:K67">E58/SUM(E$56:E$59)</f>
        <v>0.4</v>
      </c>
      <c r="F67" s="60">
        <f t="shared" si="23"/>
        <v>0.15</v>
      </c>
      <c r="G67" s="60">
        <f t="shared" si="23"/>
        <v>0.5666666666666667</v>
      </c>
      <c r="H67" s="60">
        <f t="shared" si="23"/>
        <v>0.4</v>
      </c>
      <c r="I67" s="60">
        <f t="shared" si="23"/>
        <v>0.45714285714285713</v>
      </c>
      <c r="J67" s="60">
        <f t="shared" si="23"/>
        <v>0.2222222222222222</v>
      </c>
      <c r="K67" s="60">
        <f t="shared" si="23"/>
        <v>0.3333333333333333</v>
      </c>
    </row>
    <row r="68" spans="1:9" ht="12.75">
      <c r="A68" s="26"/>
      <c r="B68" s="27"/>
      <c r="C68" s="27"/>
      <c r="D68" s="27"/>
      <c r="E68" s="3"/>
      <c r="F68" s="46"/>
      <c r="G68" s="46"/>
      <c r="H68" s="31"/>
      <c r="I68" s="27"/>
    </row>
    <row r="69" spans="1:9" ht="12.75">
      <c r="A69" s="26"/>
      <c r="B69" s="27"/>
      <c r="C69" s="27" t="s">
        <v>42</v>
      </c>
      <c r="D69" s="27"/>
      <c r="E69" s="61">
        <f>E61/(E61+E62)</f>
        <v>0.28888888888888886</v>
      </c>
      <c r="F69" s="26"/>
      <c r="G69" s="27"/>
      <c r="H69" s="27"/>
      <c r="I69" s="27"/>
    </row>
    <row r="70" spans="1:9" ht="12.75">
      <c r="A70" s="26"/>
      <c r="B70" s="27"/>
      <c r="C70" s="27" t="s">
        <v>43</v>
      </c>
      <c r="D70" s="27"/>
      <c r="E70" s="61">
        <f>E62/(E61+E62)</f>
        <v>0.7111111111111111</v>
      </c>
      <c r="F70" s="26"/>
      <c r="G70" s="27"/>
      <c r="H70" s="27"/>
      <c r="I70" s="27"/>
    </row>
    <row r="71" spans="1:9" ht="12.75">
      <c r="A71" s="26"/>
      <c r="B71" s="27"/>
      <c r="C71" s="27"/>
      <c r="D71" s="27"/>
      <c r="E71" s="3"/>
      <c r="F71" s="26"/>
      <c r="G71" s="27"/>
      <c r="H71" s="27"/>
      <c r="I71" s="27"/>
    </row>
    <row r="72" spans="1:11" ht="12.75">
      <c r="A72" s="42" t="s">
        <v>37</v>
      </c>
      <c r="B72" s="27"/>
      <c r="C72" s="27" t="s">
        <v>33</v>
      </c>
      <c r="D72" s="27"/>
      <c r="E72" s="61">
        <f aca="true" t="shared" si="24" ref="E72:K72">E64/(E64+E65)</f>
        <v>0.39999999999999997</v>
      </c>
      <c r="F72" s="61">
        <f t="shared" si="24"/>
        <v>1</v>
      </c>
      <c r="G72" s="61">
        <f t="shared" si="24"/>
        <v>0.75</v>
      </c>
      <c r="H72" s="61">
        <f t="shared" si="24"/>
        <v>0.6000000000000001</v>
      </c>
      <c r="I72" s="61">
        <f t="shared" si="24"/>
        <v>0.7000000000000001</v>
      </c>
      <c r="J72" s="61">
        <f t="shared" si="24"/>
        <v>0.5</v>
      </c>
      <c r="K72" s="61">
        <f t="shared" si="24"/>
        <v>0.3333333333333333</v>
      </c>
    </row>
    <row r="73" spans="1:11" ht="12.75">
      <c r="A73" s="26"/>
      <c r="B73" s="27"/>
      <c r="C73" s="27" t="s">
        <v>34</v>
      </c>
      <c r="D73" s="27"/>
      <c r="E73" s="61">
        <f aca="true" t="shared" si="25" ref="E73:K73">E65/(E64+E65)</f>
        <v>0.6</v>
      </c>
      <c r="F73" s="61">
        <f t="shared" si="25"/>
        <v>0</v>
      </c>
      <c r="G73" s="61">
        <f t="shared" si="25"/>
        <v>0.25</v>
      </c>
      <c r="H73" s="61">
        <f t="shared" si="25"/>
        <v>0.4</v>
      </c>
      <c r="I73" s="61">
        <f t="shared" si="25"/>
        <v>0.30000000000000004</v>
      </c>
      <c r="J73" s="61">
        <f t="shared" si="25"/>
        <v>0.5</v>
      </c>
      <c r="K73" s="61">
        <f t="shared" si="25"/>
        <v>0.6666666666666666</v>
      </c>
    </row>
    <row r="74" spans="1:11" ht="12.75">
      <c r="A74" s="26"/>
      <c r="B74" s="27"/>
      <c r="C74" s="27" t="s">
        <v>35</v>
      </c>
      <c r="D74" s="27"/>
      <c r="E74" s="61">
        <f aca="true" t="shared" si="26" ref="E74:K74">E66/(E66+E67)</f>
        <v>0.39999999999999997</v>
      </c>
      <c r="F74" s="61">
        <f t="shared" si="26"/>
        <v>0.7</v>
      </c>
      <c r="G74" s="61">
        <f t="shared" si="26"/>
        <v>0.22727272727272727</v>
      </c>
      <c r="H74" s="61">
        <f t="shared" si="26"/>
        <v>0.44</v>
      </c>
      <c r="I74" s="61">
        <f t="shared" si="26"/>
        <v>0.36</v>
      </c>
      <c r="J74" s="61">
        <f t="shared" si="26"/>
        <v>0.6</v>
      </c>
      <c r="K74" s="61">
        <f t="shared" si="26"/>
        <v>0.3333333333333333</v>
      </c>
    </row>
    <row r="75" spans="1:11" ht="12.75">
      <c r="A75" s="26"/>
      <c r="B75" s="27"/>
      <c r="C75" s="27" t="s">
        <v>36</v>
      </c>
      <c r="D75" s="27"/>
      <c r="E75" s="61">
        <f aca="true" t="shared" si="27" ref="E75:K75">E67/(E66+E67)</f>
        <v>0.6</v>
      </c>
      <c r="F75" s="61">
        <f t="shared" si="27"/>
        <v>0.3</v>
      </c>
      <c r="G75" s="61">
        <f t="shared" si="27"/>
        <v>0.7727272727272727</v>
      </c>
      <c r="H75" s="61">
        <f t="shared" si="27"/>
        <v>0.56</v>
      </c>
      <c r="I75" s="61">
        <f t="shared" si="27"/>
        <v>0.64</v>
      </c>
      <c r="J75" s="61">
        <f t="shared" si="27"/>
        <v>0.39999999999999997</v>
      </c>
      <c r="K75" s="61">
        <f t="shared" si="27"/>
        <v>0.6666666666666666</v>
      </c>
    </row>
    <row r="76" spans="1:9" ht="12.75">
      <c r="A76" s="26"/>
      <c r="B76" s="27"/>
      <c r="C76" s="27"/>
      <c r="D76" s="27"/>
      <c r="E76" s="3"/>
      <c r="F76" s="26"/>
      <c r="G76" s="27"/>
      <c r="H76" s="27"/>
      <c r="I76" s="27"/>
    </row>
    <row r="77" spans="1:11" ht="12.75">
      <c r="A77" s="42" t="s">
        <v>65</v>
      </c>
      <c r="B77" s="27"/>
      <c r="C77" s="27" t="s">
        <v>38</v>
      </c>
      <c r="D77" s="27"/>
      <c r="E77" s="61">
        <f aca="true" t="shared" si="28" ref="E77:K78">E72/E74</f>
        <v>1</v>
      </c>
      <c r="F77" s="61">
        <f t="shared" si="28"/>
        <v>1.4285714285714286</v>
      </c>
      <c r="G77" s="61">
        <f t="shared" si="28"/>
        <v>3.3000000000000003</v>
      </c>
      <c r="H77" s="61">
        <f>H72/H74</f>
        <v>1.3636363636363638</v>
      </c>
      <c r="I77" s="61">
        <f t="shared" si="28"/>
        <v>1.9444444444444446</v>
      </c>
      <c r="J77" s="61">
        <f t="shared" si="28"/>
        <v>0.8333333333333334</v>
      </c>
      <c r="K77" s="61">
        <f t="shared" si="28"/>
        <v>1</v>
      </c>
    </row>
    <row r="78" spans="1:11" ht="12.75">
      <c r="A78" s="26"/>
      <c r="B78" s="27"/>
      <c r="C78" s="27" t="s">
        <v>39</v>
      </c>
      <c r="D78" s="27"/>
      <c r="E78" s="61">
        <f t="shared" si="28"/>
        <v>1</v>
      </c>
      <c r="F78" s="61">
        <f t="shared" si="28"/>
        <v>0</v>
      </c>
      <c r="G78" s="61">
        <f t="shared" si="28"/>
        <v>0.3235294117647059</v>
      </c>
      <c r="H78" s="61">
        <f t="shared" si="28"/>
        <v>0.7142857142857143</v>
      </c>
      <c r="I78" s="61">
        <f t="shared" si="28"/>
        <v>0.46875000000000006</v>
      </c>
      <c r="J78" s="61">
        <f t="shared" si="28"/>
        <v>1.25</v>
      </c>
      <c r="K78" s="61">
        <f t="shared" si="28"/>
        <v>1</v>
      </c>
    </row>
    <row r="79" spans="1:9" ht="12.75">
      <c r="A79" s="26"/>
      <c r="B79" s="27"/>
      <c r="C79" s="27"/>
      <c r="D79" s="27"/>
      <c r="E79" s="3"/>
      <c r="F79" s="26"/>
      <c r="G79" s="27"/>
      <c r="H79" s="27"/>
      <c r="I79" s="27"/>
    </row>
    <row r="80" spans="1:9" ht="12.75">
      <c r="A80" s="42" t="s">
        <v>64</v>
      </c>
      <c r="B80" s="27"/>
      <c r="C80" s="27" t="s">
        <v>44</v>
      </c>
      <c r="D80" s="27"/>
      <c r="E80" s="61">
        <f>E69/E70</f>
        <v>0.40624999999999994</v>
      </c>
      <c r="F80" s="26"/>
      <c r="G80" s="27"/>
      <c r="H80" s="27"/>
      <c r="I80" s="27"/>
    </row>
    <row r="81" spans="1:9" ht="12.75">
      <c r="A81" s="26"/>
      <c r="B81" s="27"/>
      <c r="C81" s="27"/>
      <c r="D81" s="27"/>
      <c r="E81" s="3"/>
      <c r="F81" s="26"/>
      <c r="G81" s="27"/>
      <c r="H81" s="27"/>
      <c r="I81" s="27"/>
    </row>
    <row r="82" spans="1:9" ht="12.75">
      <c r="A82" s="26"/>
      <c r="B82" s="27"/>
      <c r="C82" s="27"/>
      <c r="D82" s="27"/>
      <c r="E82" s="3"/>
      <c r="F82" s="26"/>
      <c r="G82" s="27"/>
      <c r="H82" s="27"/>
      <c r="I82" s="27"/>
    </row>
    <row r="83" ht="12.75">
      <c r="A83" s="27"/>
    </row>
    <row r="84" ht="12.75">
      <c r="A84" s="27"/>
    </row>
    <row r="85" ht="12.75">
      <c r="A85" s="27"/>
    </row>
    <row r="86" ht="12.75">
      <c r="A86" s="27"/>
    </row>
    <row r="87" ht="12.75">
      <c r="A87" s="27"/>
    </row>
    <row r="88" ht="12.75">
      <c r="A88" s="27"/>
    </row>
    <row r="89" ht="12.75">
      <c r="A89" s="27"/>
    </row>
    <row r="90" ht="12.75">
      <c r="A90" s="27"/>
    </row>
    <row r="91" ht="12.75">
      <c r="A91" s="27"/>
    </row>
    <row r="92" ht="12.75">
      <c r="A92" s="27"/>
    </row>
    <row r="93" ht="12.75">
      <c r="A93" s="27"/>
    </row>
    <row r="94" ht="12.75">
      <c r="A94" s="27"/>
    </row>
    <row r="95" ht="12.75">
      <c r="A95" s="27"/>
    </row>
    <row r="96" ht="12.75">
      <c r="A96" s="27"/>
    </row>
    <row r="97" ht="12.75">
      <c r="A97" s="27"/>
    </row>
    <row r="98" ht="12.75">
      <c r="A98" s="27"/>
    </row>
    <row r="99" ht="12.75">
      <c r="A99" s="27"/>
    </row>
    <row r="100" ht="12.75">
      <c r="A100" s="27"/>
    </row>
    <row r="101" ht="12.75">
      <c r="A101" s="27"/>
    </row>
    <row r="102" ht="12.75">
      <c r="A102" s="27"/>
    </row>
    <row r="103" ht="12.75">
      <c r="A103" s="27"/>
    </row>
    <row r="104" ht="12.75">
      <c r="A104" s="27"/>
    </row>
    <row r="105" ht="12.75">
      <c r="A105" s="27"/>
    </row>
    <row r="106" ht="12.75">
      <c r="A106" s="27"/>
    </row>
    <row r="107" ht="12.75">
      <c r="A107" s="27"/>
    </row>
    <row r="108" ht="12.75">
      <c r="A108" s="27"/>
    </row>
    <row r="109" ht="12.75">
      <c r="A109" s="27"/>
    </row>
    <row r="110" ht="12.75">
      <c r="A110" s="27"/>
    </row>
    <row r="111" ht="12.75">
      <c r="A111" s="27"/>
    </row>
    <row r="112" ht="12.75">
      <c r="A112" s="27"/>
    </row>
    <row r="113" ht="12.75">
      <c r="A113" s="27"/>
    </row>
    <row r="114" ht="12.75">
      <c r="A114" s="27"/>
    </row>
    <row r="115" ht="12.75">
      <c r="A115" s="27"/>
    </row>
    <row r="116" ht="12.75">
      <c r="A116" s="27"/>
    </row>
    <row r="117" ht="12.75">
      <c r="A117" s="27"/>
    </row>
    <row r="118" ht="12.75">
      <c r="A118" s="27"/>
    </row>
    <row r="119" ht="12.75">
      <c r="A119" s="27"/>
    </row>
  </sheetData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selection activeCell="A12" sqref="A12"/>
    </sheetView>
  </sheetViews>
  <sheetFormatPr defaultColWidth="9.140625" defaultRowHeight="12.75"/>
  <cols>
    <col min="1" max="1" width="31.8515625" style="0" bestFit="1" customWidth="1"/>
    <col min="2" max="9" width="5.57421875" style="0" customWidth="1"/>
    <col min="10" max="10" width="2.140625" style="0" customWidth="1"/>
    <col min="11" max="12" width="4.7109375" style="0" bestFit="1" customWidth="1"/>
    <col min="13" max="13" width="4.28125" style="0" bestFit="1" customWidth="1"/>
  </cols>
  <sheetData>
    <row r="1" ht="27" thickBot="1">
      <c r="A1" s="81" t="s">
        <v>75</v>
      </c>
    </row>
    <row r="2" spans="2:13" ht="12.75">
      <c r="B2" s="121" t="s">
        <v>76</v>
      </c>
      <c r="C2" s="122"/>
      <c r="D2" s="122"/>
      <c r="E2" s="122"/>
      <c r="F2" s="122"/>
      <c r="G2" s="122"/>
      <c r="H2" s="122"/>
      <c r="I2" s="123"/>
      <c r="K2" s="124" t="s">
        <v>77</v>
      </c>
      <c r="L2" s="125"/>
      <c r="M2" s="126"/>
    </row>
    <row r="3" spans="1:13" ht="131.25" customHeight="1" thickBot="1">
      <c r="A3" s="86"/>
      <c r="B3" s="109" t="s">
        <v>71</v>
      </c>
      <c r="C3" s="110" t="s">
        <v>70</v>
      </c>
      <c r="D3" s="110" t="s">
        <v>72</v>
      </c>
      <c r="E3" s="110" t="s">
        <v>61</v>
      </c>
      <c r="F3" s="110" t="s">
        <v>62</v>
      </c>
      <c r="G3" s="110" t="s">
        <v>73</v>
      </c>
      <c r="H3" s="111" t="s">
        <v>74</v>
      </c>
      <c r="I3" s="112" t="s">
        <v>59</v>
      </c>
      <c r="K3" s="91" t="s">
        <v>67</v>
      </c>
      <c r="L3" s="92" t="s">
        <v>68</v>
      </c>
      <c r="M3" s="93" t="s">
        <v>69</v>
      </c>
    </row>
    <row r="4" spans="1:13" ht="12.75">
      <c r="A4" s="106" t="s">
        <v>2</v>
      </c>
      <c r="B4" s="94">
        <f>Sheet2!E56</f>
        <v>2</v>
      </c>
      <c r="C4" s="84">
        <f>Sheet2!F56</f>
        <v>10</v>
      </c>
      <c r="D4" s="84">
        <f>Sheet2!G56</f>
        <v>6</v>
      </c>
      <c r="E4" s="84">
        <f>Sheet2!H56</f>
        <v>6</v>
      </c>
      <c r="F4" s="84">
        <f>Sheet2!I56</f>
        <v>7</v>
      </c>
      <c r="G4" s="84">
        <f>Sheet2!J56</f>
        <v>2</v>
      </c>
      <c r="H4" s="84">
        <f>Sheet2!K56</f>
        <v>1</v>
      </c>
      <c r="I4" s="87">
        <f>Sheet2!AH10</f>
        <v>7</v>
      </c>
      <c r="K4" s="94">
        <f>SUM(E4:G4)</f>
        <v>15</v>
      </c>
      <c r="L4" s="84">
        <f>B4+D4+H4</f>
        <v>9</v>
      </c>
      <c r="M4" s="95">
        <f>C4</f>
        <v>10</v>
      </c>
    </row>
    <row r="5" spans="1:13" ht="12.75">
      <c r="A5" s="107" t="s">
        <v>5</v>
      </c>
      <c r="B5" s="88">
        <f>Sheet2!E57</f>
        <v>3</v>
      </c>
      <c r="C5" s="80">
        <f>Sheet2!F57</f>
        <v>0</v>
      </c>
      <c r="D5" s="80">
        <f>Sheet2!G57</f>
        <v>2</v>
      </c>
      <c r="E5" s="80">
        <f>Sheet2!H57</f>
        <v>4</v>
      </c>
      <c r="F5" s="80">
        <f>Sheet2!I57</f>
        <v>3</v>
      </c>
      <c r="G5" s="80">
        <f>Sheet2!J57</f>
        <v>2</v>
      </c>
      <c r="H5" s="80">
        <f>Sheet2!K57</f>
        <v>2</v>
      </c>
      <c r="I5" s="104">
        <f>Sheet2!AH11</f>
        <v>6</v>
      </c>
      <c r="K5" s="88">
        <f>SUM(E5:G5)</f>
        <v>9</v>
      </c>
      <c r="L5" s="80">
        <f>B5+D5+H5</f>
        <v>7</v>
      </c>
      <c r="M5" s="89">
        <f>C5</f>
        <v>0</v>
      </c>
    </row>
    <row r="6" spans="1:13" ht="12.75">
      <c r="A6" s="107" t="s">
        <v>4</v>
      </c>
      <c r="B6" s="88">
        <f>Sheet2!E58</f>
        <v>6</v>
      </c>
      <c r="C6" s="80">
        <f>Sheet2!F58</f>
        <v>3</v>
      </c>
      <c r="D6" s="80">
        <f>Sheet2!G58</f>
        <v>17</v>
      </c>
      <c r="E6" s="80">
        <f>Sheet2!H58</f>
        <v>14</v>
      </c>
      <c r="F6" s="80">
        <f>Sheet2!I58</f>
        <v>16</v>
      </c>
      <c r="G6" s="80">
        <f>Sheet2!J58</f>
        <v>2</v>
      </c>
      <c r="H6" s="80">
        <f>Sheet2!K58</f>
        <v>2</v>
      </c>
      <c r="I6" s="104">
        <f>Sheet2!AH12</f>
        <v>29</v>
      </c>
      <c r="K6" s="88">
        <f>SUM(E6:G6)</f>
        <v>32</v>
      </c>
      <c r="L6" s="80">
        <f>B6+D6+H6</f>
        <v>25</v>
      </c>
      <c r="M6" s="89">
        <f>C6</f>
        <v>3</v>
      </c>
    </row>
    <row r="7" spans="1:13" ht="13.5" thickBot="1">
      <c r="A7" s="108" t="s">
        <v>3</v>
      </c>
      <c r="B7" s="90">
        <f>Sheet2!E59</f>
        <v>4</v>
      </c>
      <c r="C7" s="85">
        <f>Sheet2!F59</f>
        <v>7</v>
      </c>
      <c r="D7" s="85">
        <f>Sheet2!G59</f>
        <v>5</v>
      </c>
      <c r="E7" s="85">
        <f>Sheet2!H59</f>
        <v>11</v>
      </c>
      <c r="F7" s="85">
        <f>Sheet2!I59</f>
        <v>9</v>
      </c>
      <c r="G7" s="85">
        <f>Sheet2!J59</f>
        <v>3</v>
      </c>
      <c r="H7" s="85">
        <f>Sheet2!K59</f>
        <v>1</v>
      </c>
      <c r="I7" s="105">
        <f>Sheet2!AH13</f>
        <v>3</v>
      </c>
      <c r="K7" s="98">
        <f>SUM(E7:G7)</f>
        <v>23</v>
      </c>
      <c r="L7" s="99">
        <f>B7+D7+H7</f>
        <v>10</v>
      </c>
      <c r="M7" s="100">
        <f>C7</f>
        <v>7</v>
      </c>
    </row>
    <row r="8" spans="1:15" ht="12.75">
      <c r="A8" s="113" t="s">
        <v>86</v>
      </c>
      <c r="B8" s="94">
        <f>SUM(B4:B7)</f>
        <v>15</v>
      </c>
      <c r="C8" s="84">
        <f aca="true" t="shared" si="0" ref="C8:I8">SUM(C4:C7)</f>
        <v>20</v>
      </c>
      <c r="D8" s="84">
        <f t="shared" si="0"/>
        <v>30</v>
      </c>
      <c r="E8" s="84">
        <f t="shared" si="0"/>
        <v>35</v>
      </c>
      <c r="F8" s="84">
        <f t="shared" si="0"/>
        <v>35</v>
      </c>
      <c r="G8" s="84">
        <f t="shared" si="0"/>
        <v>9</v>
      </c>
      <c r="H8" s="84">
        <f t="shared" si="0"/>
        <v>6</v>
      </c>
      <c r="I8" s="87">
        <f t="shared" si="0"/>
        <v>45</v>
      </c>
      <c r="J8" s="101"/>
      <c r="K8" s="94">
        <v>35</v>
      </c>
      <c r="L8" s="84">
        <v>20</v>
      </c>
      <c r="M8" s="95">
        <v>36</v>
      </c>
      <c r="O8" t="s">
        <v>87</v>
      </c>
    </row>
    <row r="9" spans="1:13" ht="12.75">
      <c r="A9" s="115" t="s">
        <v>90</v>
      </c>
      <c r="B9" s="88">
        <f>B5/(B4+B5)*100</f>
        <v>60</v>
      </c>
      <c r="C9" s="80">
        <f aca="true" t="shared" si="1" ref="C9:I9">C5/(C4+C5)*100</f>
        <v>0</v>
      </c>
      <c r="D9" s="80">
        <f t="shared" si="1"/>
        <v>25</v>
      </c>
      <c r="E9" s="80">
        <f t="shared" si="1"/>
        <v>40</v>
      </c>
      <c r="F9" s="80">
        <f t="shared" si="1"/>
        <v>30</v>
      </c>
      <c r="G9" s="80">
        <f t="shared" si="1"/>
        <v>50</v>
      </c>
      <c r="H9" s="116">
        <f t="shared" si="1"/>
        <v>66.66666666666666</v>
      </c>
      <c r="I9" s="117">
        <f t="shared" si="1"/>
        <v>46.15384615384615</v>
      </c>
      <c r="J9" s="101"/>
      <c r="K9" s="118">
        <f>K5/(K4+K5)*100</f>
        <v>37.5</v>
      </c>
      <c r="L9" s="116">
        <f>L5/(L4+L5)*100</f>
        <v>43.75</v>
      </c>
      <c r="M9" s="119">
        <f>M5/(M4+M5)*100</f>
        <v>0</v>
      </c>
    </row>
    <row r="10" spans="1:13" ht="13.5" thickBot="1">
      <c r="A10" s="108" t="s">
        <v>85</v>
      </c>
      <c r="B10" s="96">
        <f>100*B7/(B4+B7)</f>
        <v>66.66666666666667</v>
      </c>
      <c r="C10" s="83">
        <f aca="true" t="shared" si="2" ref="C10:I10">100*C7/(C4+C7)</f>
        <v>41.1764705882353</v>
      </c>
      <c r="D10" s="83">
        <f t="shared" si="2"/>
        <v>45.45454545454545</v>
      </c>
      <c r="E10" s="83">
        <f t="shared" si="2"/>
        <v>64.70588235294117</v>
      </c>
      <c r="F10" s="83">
        <f t="shared" si="2"/>
        <v>56.25</v>
      </c>
      <c r="G10" s="83">
        <f t="shared" si="2"/>
        <v>60</v>
      </c>
      <c r="H10" s="83">
        <f t="shared" si="2"/>
        <v>50</v>
      </c>
      <c r="I10" s="114">
        <f t="shared" si="2"/>
        <v>30</v>
      </c>
      <c r="K10" s="96">
        <f>100*K7/(K4+K7)</f>
        <v>60.526315789473685</v>
      </c>
      <c r="L10" s="83">
        <f>100*L7/(L4+L7)</f>
        <v>52.63157894736842</v>
      </c>
      <c r="M10" s="97">
        <f>100*M7/(M4+M7)</f>
        <v>41.1764705882353</v>
      </c>
    </row>
    <row r="11" ht="12.75">
      <c r="O11" t="s">
        <v>88</v>
      </c>
    </row>
    <row r="12" spans="2:9" ht="12.75">
      <c r="B12" s="82"/>
      <c r="C12" s="82"/>
      <c r="D12" s="82"/>
      <c r="E12" s="82"/>
      <c r="F12" s="82"/>
      <c r="G12" s="82"/>
      <c r="H12" s="82"/>
      <c r="I12" s="82"/>
    </row>
    <row r="13" spans="2:15" ht="12.75">
      <c r="B13" s="82"/>
      <c r="C13" s="82"/>
      <c r="D13" s="82"/>
      <c r="E13" s="82"/>
      <c r="F13" s="82"/>
      <c r="G13" s="82"/>
      <c r="H13" s="82"/>
      <c r="I13" s="82"/>
      <c r="O13" t="s">
        <v>89</v>
      </c>
    </row>
    <row r="14" spans="2:13" ht="12.75">
      <c r="B14" s="69"/>
      <c r="C14" s="69"/>
      <c r="D14" s="69"/>
      <c r="E14" s="72"/>
      <c r="F14" s="72"/>
      <c r="G14" s="72"/>
      <c r="H14" s="69"/>
      <c r="I14" s="69"/>
      <c r="J14" s="69"/>
      <c r="K14" s="72"/>
      <c r="L14" s="69"/>
      <c r="M14" s="69"/>
    </row>
    <row r="15" spans="2:9" ht="12.75">
      <c r="B15" s="82"/>
      <c r="C15" s="82"/>
      <c r="D15" s="82"/>
      <c r="E15" s="82"/>
      <c r="F15" s="82"/>
      <c r="G15" s="82"/>
      <c r="H15" s="82"/>
      <c r="I15" s="82"/>
    </row>
  </sheetData>
  <mergeCells count="2">
    <mergeCell ref="B2:I2"/>
    <mergeCell ref="K2:M2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</dc:creator>
  <cp:keywords/>
  <dc:description/>
  <cp:lastModifiedBy>Ronald Jansen</cp:lastModifiedBy>
  <cp:lastPrinted>2002-07-10T06:10:08Z</cp:lastPrinted>
  <dcterms:created xsi:type="dcterms:W3CDTF">2002-07-07T15:29:55Z</dcterms:created>
  <dcterms:modified xsi:type="dcterms:W3CDTF">2002-07-10T19:08:22Z</dcterms:modified>
  <cp:category/>
  <cp:version/>
  <cp:contentType/>
  <cp:contentStatus/>
</cp:coreProperties>
</file>